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8_{253C8F1E-D8C7-488D-8056-09698FAA4E4F}" xr6:coauthVersionLast="47" xr6:coauthVersionMax="47" xr10:uidLastSave="{00000000-0000-0000-0000-000000000000}"/>
  <bookViews>
    <workbookView xWindow="-120" yWindow="-120" windowWidth="25440" windowHeight="15390" xr2:uid="{50D166AF-2D1E-49B1-B544-099C89AE8B60}"/>
  </bookViews>
  <sheets>
    <sheet name="Sport_Kultur_out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7" i="2" l="1"/>
  <c r="N77" i="2" s="1"/>
  <c r="M76" i="2"/>
  <c r="Q65" i="2"/>
  <c r="O65" i="2"/>
  <c r="Q64" i="2"/>
  <c r="O64" i="2"/>
  <c r="O62" i="2" a="1"/>
  <c r="O62" i="2" s="1"/>
  <c r="N62" i="2"/>
  <c r="P62" i="2" s="1"/>
  <c r="N61" i="2"/>
  <c r="P61" i="2" s="1"/>
  <c r="P58" i="2"/>
  <c r="O58" i="2"/>
  <c r="O58" i="2" a="1"/>
  <c r="N58" i="2"/>
  <c r="Q57" i="2"/>
  <c r="O57" i="2"/>
  <c r="Q56" i="2"/>
  <c r="O56" i="2"/>
  <c r="P55" i="2"/>
  <c r="O55" i="2"/>
  <c r="N55" i="2"/>
  <c r="Q54" i="2"/>
  <c r="O54" i="2"/>
  <c r="N53" i="2"/>
  <c r="P53" i="2" s="1"/>
  <c r="Q52" i="2"/>
  <c r="O52" i="2"/>
  <c r="N51" i="2"/>
  <c r="P51" i="2" s="1"/>
  <c r="Q50" i="2"/>
  <c r="O50" i="2"/>
  <c r="Q49" i="2"/>
  <c r="O49" i="2"/>
  <c r="Q48" i="2"/>
  <c r="O48" i="2"/>
  <c r="Q47" i="2"/>
  <c r="O47" i="2"/>
  <c r="O45" i="2" a="1"/>
  <c r="O45" i="2" s="1"/>
  <c r="N45" i="2"/>
  <c r="P45" i="2" s="1"/>
  <c r="Q44" i="2"/>
  <c r="O44" i="2"/>
  <c r="Q43" i="2"/>
  <c r="O43" i="2"/>
  <c r="N42" i="2"/>
  <c r="P42" i="2" s="1"/>
  <c r="P41" i="2"/>
  <c r="O41" i="2"/>
  <c r="N41" i="2"/>
  <c r="Q40" i="2"/>
  <c r="O40" i="2"/>
  <c r="Q39" i="2"/>
  <c r="O39" i="2"/>
  <c r="Q38" i="2"/>
  <c r="O38" i="2"/>
  <c r="Q37" i="2"/>
  <c r="O37" i="2"/>
  <c r="P36" i="2"/>
  <c r="O36" i="2"/>
  <c r="N36" i="2"/>
  <c r="O34" i="2" a="1"/>
  <c r="O34" i="2" s="1"/>
  <c r="N34" i="2"/>
  <c r="P34" i="2" s="1"/>
  <c r="Q33" i="2"/>
  <c r="O33" i="2"/>
  <c r="Q32" i="2"/>
  <c r="O32" i="2"/>
  <c r="Q31" i="2"/>
  <c r="O31" i="2"/>
  <c r="Q30" i="2"/>
  <c r="O30" i="2"/>
  <c r="N29" i="2"/>
  <c r="P29" i="2" s="1"/>
  <c r="N28" i="2"/>
  <c r="P28" i="2" s="1"/>
  <c r="P27" i="2"/>
  <c r="O27" i="2"/>
  <c r="N27" i="2"/>
  <c r="P26" i="2"/>
  <c r="O26" i="2"/>
  <c r="N26" i="2"/>
  <c r="N25" i="2"/>
  <c r="P25" i="2" s="1"/>
  <c r="N24" i="2"/>
  <c r="P24" i="2" s="1"/>
  <c r="Q23" i="2"/>
  <c r="O23" i="2"/>
  <c r="Q22" i="2"/>
  <c r="O22" i="2"/>
  <c r="Q21" i="2"/>
  <c r="O21" i="2"/>
  <c r="Q20" i="2"/>
  <c r="O20" i="2"/>
  <c r="P19" i="2"/>
  <c r="O19" i="2"/>
  <c r="N19" i="2"/>
  <c r="Q18" i="2"/>
  <c r="O18" i="2"/>
  <c r="Q17" i="2"/>
  <c r="O17" i="2"/>
  <c r="Q16" i="2"/>
  <c r="O16" i="2"/>
  <c r="Q15" i="2"/>
  <c r="O15" i="2"/>
  <c r="P14" i="2"/>
  <c r="O14" i="2"/>
  <c r="N14" i="2"/>
  <c r="O12" i="2" a="1"/>
  <c r="O12" i="2" s="1"/>
  <c r="N12" i="2"/>
  <c r="P12" i="2" s="1"/>
  <c r="O9" i="2" a="1"/>
  <c r="O9" i="2" s="1"/>
  <c r="N9" i="2"/>
  <c r="P9" i="2" s="1"/>
  <c r="Q8" i="2"/>
  <c r="O8" i="2"/>
  <c r="Q7" i="2"/>
  <c r="Q66" i="2" s="1"/>
  <c r="O7" i="2"/>
  <c r="N6" i="2"/>
  <c r="P6" i="2" s="1"/>
  <c r="N5" i="2"/>
  <c r="P5" i="2" s="1"/>
  <c r="P66" i="2" s="1"/>
  <c r="N72" i="2" l="1"/>
  <c r="O25" i="2"/>
  <c r="O51" i="2"/>
  <c r="O6" i="2"/>
  <c r="O29" i="2"/>
  <c r="O5" i="2"/>
  <c r="O24" i="2"/>
  <c r="O28" i="2"/>
  <c r="O42" i="2"/>
  <c r="O53" i="2"/>
  <c r="O61" i="2"/>
  <c r="O77" i="2" l="1"/>
  <c r="O72" i="2"/>
  <c r="N74" i="2"/>
  <c r="P68" i="2"/>
  <c r="N73" i="2"/>
  <c r="P67" i="2"/>
  <c r="R4" i="2" l="1"/>
  <c r="P4" i="2"/>
  <c r="Q4" i="2"/>
  <c r="S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21D0044F-DD6B-456D-9EBC-36F366A4A4EE}">
      <text>
        <r>
          <rPr>
            <b/>
            <sz val="20"/>
            <color indexed="81"/>
            <rFont val="Tahoma"/>
            <family val="2"/>
          </rPr>
          <t>FACOLTATIVE</t>
        </r>
      </text>
    </comment>
    <comment ref="Q3" authorId="0" shapeId="0" xr:uid="{2F4437FB-EF18-4CD8-9D17-7E511CC29537}">
      <text>
        <r>
          <rPr>
            <b/>
            <sz val="20"/>
            <color indexed="81"/>
            <rFont val="Tahoma"/>
            <family val="2"/>
          </rPr>
          <t xml:space="preserve">OBBLIGATORIE
</t>
        </r>
      </text>
    </comment>
    <comment ref="R3" authorId="0" shapeId="0" xr:uid="{F49FB2D4-701C-4772-93BC-0BF1D46EAF6D}">
      <text>
        <r>
          <rPr>
            <b/>
            <sz val="20"/>
            <color indexed="81"/>
            <rFont val="Tahoma"/>
            <family val="2"/>
          </rPr>
          <t>FACOLTATIVE</t>
        </r>
      </text>
    </comment>
    <comment ref="S3" authorId="0" shapeId="0" xr:uid="{23F307CE-C860-4522-8FD5-F1BF775364C0}">
      <text>
        <r>
          <rPr>
            <b/>
            <sz val="20"/>
            <color indexed="81"/>
            <rFont val="Tahoma"/>
            <family val="2"/>
          </rPr>
          <t xml:space="preserve">OBBLIGATORIE
</t>
        </r>
      </text>
    </comment>
    <comment ref="G4" authorId="1" shapeId="0" xr:uid="{5A0889DE-05F1-454D-AEB9-BBD930016019}">
      <text>
        <r>
          <rPr>
            <sz val="16"/>
            <color indexed="81"/>
            <rFont val="Segoe UI"/>
            <family val="2"/>
          </rPr>
          <t>Wenn zutreffend, immer "1" einfügen
Wenn nicht zutreffend, Zelle leer lassen. Eventuell Zelle "Anmerkungen" (Spalte J) ausfüllen</t>
        </r>
      </text>
    </comment>
    <comment ref="I4" authorId="0" shapeId="0" xr:uid="{66247425-34AE-4BF2-AA6A-C1E35A4F6423}">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<sst xmlns="http://schemas.openxmlformats.org/spreadsheetml/2006/main" count="391" uniqueCount="293">
  <si>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</si>
  <si>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</si>
  <si>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</si>
  <si>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</si>
  <si>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SPORT- UND  KULTURVERANSTALTUNGEN outdoor</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</si>
  <si>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</si>
  <si>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</si>
  <si>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</si>
  <si>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</si>
  <si>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</si>
  <si>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</si>
  <si>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</si>
  <si>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</si>
  <si>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</si>
  <si>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</si>
  <si>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</si>
  <si>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R1</t>
  </si>
  <si>
    <t>Verzicht auf Aufschüttungen und Abgrabungen</t>
  </si>
  <si>
    <t>Keine gezielten Eingriffe für die Veranstaltung</t>
  </si>
  <si>
    <t>Schriftliche Versicherung des/der Veranstalter*in</t>
  </si>
  <si>
    <t>R1/R2/R4/R13/M11/V2/V11/A1/A3/A7/E8/W1/W3/W4/W5</t>
  </si>
  <si>
    <t>Hiermit bestätige ich, dass die Maßnahme umgesetzt wird.</t>
  </si>
  <si>
    <t>R2</t>
  </si>
  <si>
    <t>keine Befahrung von unbefestigten Flächen mit schweren Fahrzeugen</t>
  </si>
  <si>
    <t>Keine Befahrung auch nicht für Auf- und Abbau</t>
  </si>
  <si>
    <t>R3</t>
  </si>
  <si>
    <t>kein Parkraum auf unbefestigten Flächen</t>
  </si>
  <si>
    <t>Steht kein Parkraum vor Ort zur Verfügung, werden geeignete Parkpätze mit Shuttle-Verkehr angebunden</t>
  </si>
  <si>
    <t>Schriftliche Versicherung des/der Veranstalter*in; Beleg der Shuttle-Verkehre durch Vertrag mit Bunsunternehmen</t>
  </si>
  <si>
    <t>obligatorisch</t>
  </si>
  <si>
    <t>Hiermit bestätige ich, dass die Maßnahme umgesetzt wird. Vertrag mit Bunsunternehmen beigelegt.</t>
  </si>
  <si>
    <t>R4</t>
  </si>
  <si>
    <t>Verzicht auf Feuerwerk</t>
  </si>
  <si>
    <t>im Rahmen der Veranstaltungen wird kein Feuerwerk veranstaltet</t>
  </si>
  <si>
    <t>R5</t>
  </si>
  <si>
    <t>Begrenzung Lärmemissionen</t>
  </si>
  <si>
    <t>Es wird auf eine Beschallung verzichtet</t>
  </si>
  <si>
    <t>Schriftliche Versicherung des/der Veranstalter*in bzw. Vorlage der Genehmigung</t>
  </si>
  <si>
    <t>Genehmigung gemäß Art. 12 Landesgesetz</t>
  </si>
  <si>
    <t>Gemäß Art. 12 des Landesgesetzes wird auf Ermächtigungen verzichtet</t>
  </si>
  <si>
    <t>R6</t>
  </si>
  <si>
    <t>Es liegen Genehmigungsvorgaben gemäß Art. 12 Landesgesetz vor</t>
  </si>
  <si>
    <t>Beleuchtungskonzept</t>
  </si>
  <si>
    <t>Begrenzung Lichtemissionen</t>
  </si>
  <si>
    <t>Verzicht auf hohe Lichtquellen</t>
  </si>
  <si>
    <t>Schriftliche Versicherung des/der Veranstalter*in bzw. Vorlage des Beleuchtungskonzeptes</t>
  </si>
  <si>
    <t>R7</t>
  </si>
  <si>
    <t>Hiermit bestätige ich, dass die Maßnahme umgesetzt wird.Erwartete maximale Besucherzahl: …......</t>
  </si>
  <si>
    <t>Vorlage eines Beleuchtungskonzeptes</t>
  </si>
  <si>
    <t>R8</t>
  </si>
  <si>
    <t>Vertrag Anmietung Toiletten und Erlaubnis zur Einleitung</t>
  </si>
  <si>
    <t>Bereitstellung Toilettenkapazitäten über Mindestmaß hinaus</t>
  </si>
  <si>
    <t>&gt; 2/100 Besucher pro Tag</t>
  </si>
  <si>
    <t>Schriftliche Versicherung des/der Veranstalter*in und Angabe der erwarteten maximalen Besucherzahlen</t>
  </si>
  <si>
    <t>R9</t>
  </si>
  <si>
    <t>Entsprechende Kaufbelege</t>
  </si>
  <si>
    <t>CAM 4.1.10</t>
  </si>
  <si>
    <t>Mobile Toiletten sind an Kanalisation angeschlossen</t>
  </si>
  <si>
    <t>Toilettenwagen und Einzelkabinen sind sämtlich angeschlossen</t>
  </si>
  <si>
    <t>Vertrag Anmietung Toiletten und Erlaubnis zur Einleitung werden vorgelegt</t>
  </si>
  <si>
    <t xml:space="preserve">Es werden keine keine entsprechenden Toiletten zur Verfügung gestellt </t>
  </si>
  <si>
    <t>CAM 4.1.14</t>
  </si>
  <si>
    <t>Hygienepapiere aus Recyclingpapier</t>
  </si>
  <si>
    <t xml:space="preserve">Diese Vorgabe gilt für alle Toiletten, die in den Veranstaltungsstätten oder über mobile Kapazitäten gezielt zur Verfügung gestellt werden </t>
  </si>
  <si>
    <t>Die Veranstalter*innen legen zum Nachweis entsprechende Kaufbelege vor oder geben eine schriftliche Versicherung ab, dass keine entsprechenden Toiletten zur Verfügung gestellt werden</t>
  </si>
  <si>
    <t>R10</t>
  </si>
  <si>
    <t>CAM 4.1.15</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</si>
  <si>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</si>
  <si>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</si>
  <si>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</si>
  <si>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Es werden keine Reinigungsmittel verwendet</t>
  </si>
  <si>
    <t>R11</t>
  </si>
  <si>
    <t>Alle sonstigen Abwässer werden über Kanalisation entsorgt</t>
  </si>
  <si>
    <t>Sämtliche Abwässer bspw. aus Geschirrspülbecken oder -anlagen werden an Kanalisation übergeben</t>
  </si>
  <si>
    <t>Schriftliche Versicherung des/der Veranstalter*in bzw. Vorlage der Erlaubnis zur Einleitung</t>
  </si>
  <si>
    <t>R12</t>
  </si>
  <si>
    <t>Schulung des Personals</t>
  </si>
  <si>
    <t>Zur Begrenzung Wasserbedarf und Abwasseraufkommen</t>
  </si>
  <si>
    <t>Dokumentation der Einladung zur Schulung ggf. auch an Standbetreiber</t>
  </si>
  <si>
    <t>Hiermit bestätige ich, dass die Maßnahme umgesetzt wird.  Erlaubnis zur Einleitung.</t>
  </si>
  <si>
    <t>CAM 4.1.6</t>
  </si>
  <si>
    <t>R13</t>
  </si>
  <si>
    <t>Verwendung langlebiger Güter</t>
  </si>
  <si>
    <t>Alle mobilen Gegenstände und Einrichtungen sind auf Mehrfachnutzung ausgelegt</t>
  </si>
  <si>
    <t>Dokumentation der Einladung zur Schulung</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</si>
  <si>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</si>
  <si>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</si>
  <si>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</si>
  <si>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</si>
  <si>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</si>
  <si>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Vertrag  mit der beauftragten Druckerei bzw. Copy-Shop</t>
  </si>
  <si>
    <t>MOBILITÄT</t>
  </si>
  <si>
    <t>CAM 4.1.12</t>
  </si>
  <si>
    <t>M1</t>
  </si>
  <si>
    <t>Veranstaltungsort ist mit ÖPNV gut zu erreichen</t>
  </si>
  <si>
    <t>Maximale Distanz zur nächsten Haltestelle (2x stündlich erreichbar) in max. 500m Distanz; ggf. Shuttle-Service; dies gilt für den Veranstaltungszeitraum und für die Bereiche Start und Ziel</t>
  </si>
  <si>
    <t>Benennung der Haltestelle mit Angabe Liniennummern; ggf. Vertrag mit Busunternehmen für Shuttle-Verkehr</t>
  </si>
  <si>
    <t>Abrechnung mit der beauftragten Druckerei bzw. Copy-Shop</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</si>
  <si>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</si>
  <si>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</si>
  <si>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</si>
  <si>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</si>
  <si>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R15</t>
  </si>
  <si>
    <t>M3</t>
  </si>
  <si>
    <t xml:space="preserve">Ticket berechtigt zur kostenlosen Fahrt mit ÖPNV </t>
  </si>
  <si>
    <t>Rückmeldung des Verkehrsdienstleisters auf rechtzeitig im Vorfeld gestellte schriftliche Anfrage oder Nachweis, dass es sich um eine kostenlose Veranstaltung handelt</t>
  </si>
  <si>
    <t>Hiermit bestätige ich, dass die Maßnahme umgesetzt wird.  entsprechende Vereinbarung mit Standbetreibern</t>
  </si>
  <si>
    <t>M4</t>
  </si>
  <si>
    <t>Zimmerkontingente mit guter Erreichbarkeit des Veranstaltungsortes</t>
  </si>
  <si>
    <t>Es werden den Akteuren Zimmerkontingente in Nachbarschaft zum Veranstaltungsort oder guter erreichbarkeit ÖPNV angeboten</t>
  </si>
  <si>
    <t>Vorlage Veranstalterverträge oder Versicherung, keine derartigen abgeschlossen zu haben</t>
  </si>
  <si>
    <t xml:space="preserve">Haltestelle:Linie: </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</si>
  <si>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</si>
  <si>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</si>
  <si>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</si>
  <si>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</si>
  <si>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Haltestelle:Linie:  Vertrag mit Busunternehmen für Shuttle-Verkehr</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</si>
  <si>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</si>
  <si>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</si>
  <si>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</si>
  <si>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M2/M6/M7/M8/M9/M10/K1</t>
  </si>
  <si>
    <t>Homepage (link):</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</si>
  <si>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</si>
  <si>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</si>
  <si>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</si>
  <si>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</si>
  <si>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Homepage (link):;   Unterlagen</t>
  </si>
  <si>
    <t>M8</t>
  </si>
  <si>
    <t>Verweis auf begrenzte buchbare Parkplatzkapazitäten</t>
  </si>
  <si>
    <t>Auf begrenzte Parkplatzkapazitäten wird verwiesen, die vorab gebucht werden können und bepreist sind</t>
  </si>
  <si>
    <t>Verweis auf Homepage, Kopie der Flyer etc., aus der Buchungsmöglichkeit zu entnehmen ist</t>
  </si>
  <si>
    <t>Es handelt sich um eine Kostenlose Veranstaltung</t>
  </si>
  <si>
    <t>M9</t>
  </si>
  <si>
    <t>Vorbildfunktion</t>
  </si>
  <si>
    <t>Das Personal wird darauf hingewiesen, mit ÖPNV, Fahrrad oder zu Fuß zur Veranstaltung zu kommen</t>
  </si>
  <si>
    <t>Der schriftliche Hinweis an das Personal wird belegt</t>
  </si>
  <si>
    <t>Rückmeldung des Verkehrsdienstleisters</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</si>
  <si>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</si>
  <si>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</si>
  <si>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</si>
  <si>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</si>
  <si>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Keine Verträge abgeschlossen</t>
  </si>
  <si>
    <t>M11</t>
  </si>
  <si>
    <t>Auf Hubschrauberflüge wird verzichtet</t>
  </si>
  <si>
    <t xml:space="preserve">Auch für Filmaufnahmen etc. </t>
  </si>
  <si>
    <t>Veranstalterverträge</t>
  </si>
  <si>
    <t>VERPFLEGUNG</t>
  </si>
  <si>
    <t>CAM 4.1.18</t>
  </si>
  <si>
    <t>V1</t>
  </si>
  <si>
    <t>Kaltgetränke nur in Mehrweg</t>
  </si>
  <si>
    <t>Mit Ausnahme Sekt, Secco etc. werden alle Kaltgetränke in Mehrweggebinden angeboten</t>
  </si>
  <si>
    <t>Vertrag oder Abrechnung mit Getränkelieferant</t>
  </si>
  <si>
    <t>Geplante Teilnehmerzahl (pro Tag): 
Stellplätze (Wo und ca. wieviele?)</t>
  </si>
  <si>
    <t>V2</t>
  </si>
  <si>
    <t>Es werden regionale Produkte verwendet</t>
  </si>
  <si>
    <t>Ausschließlich</t>
  </si>
  <si>
    <t>M12</t>
  </si>
  <si>
    <t>Überwiegend</t>
  </si>
  <si>
    <t>Antrag mit Getränkelieferanten</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</si>
  <si>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</si>
  <si>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</si>
  <si>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</si>
  <si>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des/der Veranstalter*in und ggf. ergänzt um Verträge mit Standbetreibern</t>
  </si>
  <si>
    <t>Abrechnung mit Getränkelieferanten</t>
  </si>
  <si>
    <t>V4</t>
  </si>
  <si>
    <t>Auf Portionsverpackungen wird verzichtet</t>
  </si>
  <si>
    <t>Senf, Ketchup, Milch, Zucker etc. wird nicht in Portionsverpackungen gereicht</t>
  </si>
  <si>
    <t>V3/V4/V5/V6/V7/V8/V10/V12</t>
  </si>
  <si>
    <t>V5</t>
  </si>
  <si>
    <t>Geschirr und Besteck ausschließlich in Mehrweg</t>
  </si>
  <si>
    <t>Getränke und Speisen werden nur in Mehrweggeschirr (Gläser, Becher, Tassen, Teller, Schalen etc.) ausgegeben</t>
  </si>
  <si>
    <t>Hiermit bestätige ich, dass die Maßnahme umgesetzt wird. Verträge mit Standbetreibern</t>
  </si>
  <si>
    <t>V6</t>
  </si>
  <si>
    <t>Papierprodukte im Bereich Verpflegung sind aus Recyclingpapier</t>
  </si>
  <si>
    <t>Es werden für Servietten etc. ausschließlich aus 100% Recyclingmaterial verwendet</t>
  </si>
  <si>
    <t>V9</t>
  </si>
  <si>
    <t>Nachweis der Kontaktaufnahme mit gemeinnützigen Organisationen</t>
  </si>
  <si>
    <t>V7</t>
  </si>
  <si>
    <t>Tellergerichte auch in kleinen Portionen</t>
  </si>
  <si>
    <t>Darreichung in unterschiedlichen Portionsgrößen</t>
  </si>
  <si>
    <t>V13</t>
  </si>
  <si>
    <t>Hiermit bestätige ich, dass die Maßnahme umgesetzt wird. Abrechnung mit Standbetreibern</t>
  </si>
  <si>
    <t>V8</t>
  </si>
  <si>
    <t>Speisen werden nachfrageorientiert produziert</t>
  </si>
  <si>
    <t>Buffets werden zeitversetzt und bedarfsgerecht bestückt, Speisen nachfrageorientiert zubereitet</t>
  </si>
  <si>
    <t>A2</t>
  </si>
  <si>
    <t>Konzept und ggf. vetragliche Regelung mit Standbetreibern</t>
  </si>
  <si>
    <t>A4/A5/A6/E2/E4/E5</t>
  </si>
  <si>
    <t>CAM 4.1.16</t>
  </si>
  <si>
    <t>V10</t>
  </si>
  <si>
    <t>Vegane und /oder vegetarische Gerichte werden angeboten</t>
  </si>
  <si>
    <t>Dies gilt für alle Produktgruppen und nicht nur für Süßspeisen</t>
  </si>
  <si>
    <t>Hiermit bestätige ich, dass die Maßnahme umgesetzt wird. Vertragliche Regelung mit Standbetreibern</t>
  </si>
  <si>
    <t>V11</t>
  </si>
  <si>
    <t>Bereitstellung von Leitungswasser</t>
  </si>
  <si>
    <t>Leitungswasser wird kostenlos zur Verfügung gestellt</t>
  </si>
  <si>
    <t>E1</t>
  </si>
  <si>
    <t>Obst und Gemüse sind saisonal</t>
  </si>
  <si>
    <t>Schriftliche Versicherung des/der Veranstalter*in und Abrechnungsbeleg</t>
  </si>
  <si>
    <t>Hiermit bestätige ich, dass die Maßnahme umgesetzt wird. Abrechnung Strombezug oder Spendenbeleg</t>
  </si>
  <si>
    <t>E3</t>
  </si>
  <si>
    <t>Nachweis Zertifizierung der genutzten Räumlichkeiten</t>
  </si>
  <si>
    <t>ABFALL</t>
  </si>
  <si>
    <t>CAM 4.1.19</t>
  </si>
  <si>
    <t>A1</t>
  </si>
  <si>
    <t>Speiseabfälle sowie Öle/Fette werden gesondert entsorgt</t>
  </si>
  <si>
    <t>Kann bei kleinen Mengen auch über die Biotonne erfolgen</t>
  </si>
  <si>
    <t>Schriftliche Versicherung des Veranstalters / der Veranstalterin</t>
  </si>
  <si>
    <t>E6/E7</t>
  </si>
  <si>
    <t>Vertragliche Regelung mit Vermieter der Räumlichkeiten</t>
  </si>
  <si>
    <t>Getrenntsammlung von Abfallfraktionen</t>
  </si>
  <si>
    <t>Aufstellung eines auf die Veranstaltung zugeschnittenen Abfallentsorgungssystems</t>
  </si>
  <si>
    <t>Konzept und ggf. vetragliche Regelung mit Standbetreibern wird vorgelegt</t>
  </si>
  <si>
    <t>W2</t>
  </si>
  <si>
    <t>A3</t>
  </si>
  <si>
    <t>Benennung Abfallbeauftragte</t>
  </si>
  <si>
    <t>Abfallbeauftragte sind für sachgemäße Trennung und Entleerung der Abfallbehälter über die gesamte Veranstaltung hinweg verantwortlich</t>
  </si>
  <si>
    <t>schriftliche Versicherung ddes/der Veranstalter*in</t>
  </si>
  <si>
    <t>Nachweis der Druckerei</t>
  </si>
  <si>
    <t>CAM 4.1.17</t>
  </si>
  <si>
    <t>A5</t>
  </si>
  <si>
    <t>Verzicht auf Wegwerftischtücher</t>
  </si>
  <si>
    <t>Es werden keine Einwegtischtücher eingesetzt</t>
  </si>
  <si>
    <t>Schriftliche Versicherung des/der Veranstalter*in und ggf. vertragliche Regelung mit Standbetreibern</t>
  </si>
  <si>
    <t>K2</t>
  </si>
  <si>
    <t>Name, Nachname, Telefon, E-Mail der Ansprechperson eingeben</t>
  </si>
  <si>
    <t>A6</t>
  </si>
  <si>
    <t>Reinigung Veranstaltungsgelände</t>
  </si>
  <si>
    <t>Zum Abschluss der Veranstaltung wird das gesamte Veranstaltungsgelände inkl. Start, Ziel und Laufrouten etc. gezielt von Abfall befreit</t>
  </si>
  <si>
    <t>Schriftliche Versicherung des/der Veranstalter*in und ggf. vertragliche Regelung mit Dienstleister</t>
  </si>
  <si>
    <t>A7</t>
  </si>
  <si>
    <t>Rückgabemöglichkeit für Starternummern, Chips bei Laufwettbewerben etc.</t>
  </si>
  <si>
    <t>Es werden weiter benutzbare Produkte verwendet, die nach Veranstaltungsende eingesammelt werden</t>
  </si>
  <si>
    <t>ENERGIE</t>
  </si>
  <si>
    <t>Versorgung über Ökostrom</t>
  </si>
  <si>
    <t>Verwendung von Ökostrom oder finanzielle Kompensation an anerkannte Umweltverbände</t>
  </si>
  <si>
    <t>Abrechnung Strombezug oder Spendenbeleg</t>
  </si>
  <si>
    <t>CAM 4.1.13</t>
  </si>
  <si>
    <t>E4</t>
  </si>
  <si>
    <t>Verzicht auf Heizstrahler und andere Wärmequellen</t>
  </si>
  <si>
    <t>Auf Heizstrahler, Heizpilze etc. wird unabhängig von der Art der Energieversorgung verzichtet</t>
  </si>
  <si>
    <t>Schriftliche Versicherungdes/der Veranstalter*in und vertragliche Regelung mit Standbetreibern</t>
  </si>
  <si>
    <t>Es werden im Freien nur Wärmequellen verwendet werden, die ausschließlich aus erneuerbaren Quellen stammen (Holz oder Strom aus 100 % erneuerbarer Energie)</t>
  </si>
  <si>
    <t>E8</t>
  </si>
  <si>
    <t>Auf den Einsatz von Kunstschnee wird verzichtet</t>
  </si>
  <si>
    <t>Für die Veranstaltung wird nicht gesondert Kunstschnee produziert und eingesetzt</t>
  </si>
  <si>
    <t>WEITERES</t>
  </si>
  <si>
    <t>W1</t>
  </si>
  <si>
    <t>Presseunterlagen auch digital</t>
  </si>
  <si>
    <t>Presseunterlagen werden auch digital zur Verfügung gestellt</t>
  </si>
  <si>
    <t>umweltzertifizierte Druckerei</t>
  </si>
  <si>
    <t>Alle Druckerzeugnisse stammen aus einer umweltzertifizierten Druckerei und sind auf Recyclingpapier hergestellt</t>
  </si>
  <si>
    <t>Schriftliche Versicherung des/der Veranstalter*in oder Nachweis der Druckerei</t>
  </si>
  <si>
    <t>W3</t>
  </si>
  <si>
    <t>Verzicht auf dingliche Werbegeschenke</t>
  </si>
  <si>
    <t>vollständiger Verzicht</t>
  </si>
  <si>
    <t>Give Aways / Starterpakete werden nur auf Wunsch ausgegeben</t>
  </si>
  <si>
    <t>Werbegeschenke sind längerfristig verwendbar oder essbar und nicht einzeln verpackt</t>
  </si>
  <si>
    <t>W4</t>
  </si>
  <si>
    <t>Werbemittel / Ausstattungen von Ständen</t>
  </si>
  <si>
    <t>Banner, Transparente, Fahnen, Roll-Ups etc. können wiederverwendet werden</t>
  </si>
  <si>
    <t>W5</t>
  </si>
  <si>
    <t>Konzeption der Bauteile</t>
  </si>
  <si>
    <r>
      <t xml:space="preserve">Bauteile für Stände, Messestände oder auch Bühne können wiederverwendet werden; </t>
    </r>
    <r>
      <rPr>
        <b/>
        <sz val="16"/>
        <color theme="1"/>
        <rFont val="Calibri"/>
        <family val="2"/>
        <scheme val="minor"/>
      </rPr>
      <t>zu &gt;80%</t>
    </r>
  </si>
  <si>
    <r>
      <rPr>
        <sz val="16"/>
        <color theme="1"/>
        <rFont val="Calibri"/>
        <family val="2"/>
        <scheme val="minor"/>
      </rPr>
      <t xml:space="preserve">Bauteile für Stände, Messestände oder auch Bühne können wiederverwendet werden; </t>
    </r>
    <r>
      <rPr>
        <b/>
        <sz val="16"/>
        <color theme="1"/>
        <rFont val="Calibri"/>
        <family val="2"/>
        <scheme val="minor"/>
      </rPr>
      <t>zu &gt;50%</t>
    </r>
  </si>
  <si>
    <t>KOMMUNIKATION</t>
  </si>
  <si>
    <t>K1</t>
  </si>
  <si>
    <t>Die Veranstaltung wird als GreenEvent beworben</t>
  </si>
  <si>
    <t>CAM 4.1.1</t>
  </si>
  <si>
    <t>Verantwortliche Person mit Schulungspflicht</t>
  </si>
  <si>
    <t>Ansprechperson für Zertifizierungsstelle über Veranstaltungszeitraum hinweg; verantwortlich für korrekte Umsetzung mit Schulungspflicht</t>
  </si>
  <si>
    <t>Benennung Person mit Kontaktdaten</t>
  </si>
  <si>
    <t xml:space="preserve">Die Checkliste wurde ausgefüllt von: </t>
  </si>
  <si>
    <t>am:</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</si>
  <si>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</si>
  <si>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</si>
  <si>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maximale Punktzahl</t>
  </si>
  <si>
    <t>GreenEvent</t>
  </si>
  <si>
    <t>going GreenEvent</t>
  </si>
  <si>
    <t xml:space="preserve">                Checkliste für die Zertifizierung als                   going GreenEvent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</si>
  <si>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</si>
  <si>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</si>
  <si>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</si>
  <si>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</si>
  <si>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</si>
  <si>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</si>
  <si>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die damit nicht mit einem Ticket / einer Eintrittskarte verbunden sind, s</t>
    </r>
    <r>
      <rPr>
        <b/>
        <sz val="16"/>
        <color theme="1"/>
        <rFont val="Calibri"/>
        <family val="2"/>
        <scheme val="minor"/>
      </rPr>
      <t>ind zudem 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</si>
  <si>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</si>
  <si>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</si>
  <si>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Nachweis der Kontaktaufnahme mit diesen Organisationen rechtzeitig vor der Veranstaltung oder der internen Verteilung</t>
  </si>
  <si>
    <t>Non applicabili</t>
  </si>
  <si>
    <t>GE</t>
  </si>
  <si>
    <t>gGE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</si>
</sst>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1"/>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28"/>
      <color theme="1"/>
      <name val="Calibri"/>
      <family val="2"/>
      <scheme val="minor"/>
    </font>
    <font>
      <b/>
      <sz val="14"/>
      <color theme="1"/>
      <name val="Calibri"/>
      <family val="2"/>
      <scheme val="minor"/>
    </font>
    <font>
      <b/>
      <sz val="14"/>
      <color rgb="FFFF0000"/>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6" tint="0.79998168889431442"/>
        <bgColor indexed="64"/>
      </patternFill>
    </fill>
  </fills>
  <borders count="46">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05">
    <xf numFmtId="0" fontId="0" fillId="0" borderId="0" xfId="0"/>
    <xf numFmtId="0" fontId="3" fillId="2" borderId="0" xfId="0" applyFont="1" applyFill="1" applyAlignment="1">
      <alignment vertical="center"/>
    </xf>
    <xf numFmtId="0" fontId="0" fillId="2" borderId="0" xfId="0" applyFill="1" applyAlignment="1">
      <alignment vertical="center"/>
    </xf>
    <xf numFmtId="0" fontId="4"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8" fillId="3" borderId="1" xfId="0" applyNumberFormat="1" applyFont="1" applyFill="1" applyBorder="1" applyAlignment="1" applyProtection="1">
      <alignment horizontal="center" vertical="center"/>
      <protection locked="0"/>
    </xf>
    <xf numFmtId="0" fontId="7" fillId="2" borderId="0" xfId="0" applyFont="1" applyFill="1" applyAlignment="1">
      <alignment vertical="center" wrapText="1"/>
    </xf>
    <xf numFmtId="0" fontId="5" fillId="4" borderId="6" xfId="0" applyFont="1" applyFill="1" applyBorder="1" applyAlignment="1">
      <alignment vertical="center"/>
    </xf>
    <xf numFmtId="0" fontId="14" fillId="4" borderId="6"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5" fillId="4" borderId="7" xfId="0" applyFont="1" applyFill="1" applyBorder="1" applyAlignment="1">
      <alignment vertical="center" wrapText="1"/>
    </xf>
    <xf numFmtId="0" fontId="2" fillId="4" borderId="6" xfId="0" applyFont="1" applyFill="1" applyBorder="1" applyAlignment="1">
      <alignment horizontal="center" vertical="center" wrapText="1"/>
    </xf>
    <xf numFmtId="0" fontId="6" fillId="0" borderId="0" xfId="0" applyFont="1" applyAlignment="1">
      <alignment vertical="center"/>
    </xf>
    <xf numFmtId="0" fontId="0" fillId="0" borderId="8" xfId="0" applyBorder="1" applyAlignment="1">
      <alignment vertical="center"/>
    </xf>
    <xf numFmtId="0" fontId="14" fillId="0" borderId="9" xfId="0" applyFont="1" applyBorder="1" applyAlignment="1">
      <alignment vertical="center"/>
    </xf>
    <xf numFmtId="0" fontId="4" fillId="5" borderId="10" xfId="0" applyFont="1" applyFill="1" applyBorder="1" applyAlignment="1">
      <alignment vertical="center"/>
    </xf>
    <xf numFmtId="0" fontId="4" fillId="0" borderId="10" xfId="0" applyFont="1" applyBorder="1" applyAlignment="1">
      <alignment vertical="center" wrapText="1"/>
    </xf>
    <xf numFmtId="0" fontId="4" fillId="3" borderId="12" xfId="0" applyFont="1" applyFill="1" applyBorder="1" applyAlignment="1" applyProtection="1">
      <alignment horizontal="left" vertical="center" wrapText="1"/>
      <protection locked="0"/>
    </xf>
    <xf numFmtId="0" fontId="0" fillId="0" borderId="10" xfId="0" applyBorder="1" applyAlignment="1">
      <alignment horizontal="center" vertical="center" wrapText="1"/>
    </xf>
    <xf numFmtId="0" fontId="0" fillId="0" borderId="10" xfId="0" applyBorder="1" applyAlignment="1">
      <alignment horizontal="center" vertical="center"/>
    </xf>
    <xf numFmtId="0" fontId="6" fillId="0" borderId="14" xfId="0" applyFont="1" applyBorder="1" applyAlignment="1">
      <alignment vertical="center"/>
    </xf>
    <xf numFmtId="0" fontId="6" fillId="0" borderId="14" xfId="0" applyFont="1" applyBorder="1" applyAlignment="1">
      <alignment vertical="center" wrapText="1"/>
    </xf>
    <xf numFmtId="0" fontId="0" fillId="0" borderId="15" xfId="0" applyBorder="1" applyAlignment="1">
      <alignment vertical="center"/>
    </xf>
    <xf numFmtId="0" fontId="14" fillId="0" borderId="16" xfId="0" applyFont="1" applyBorder="1" applyAlignment="1">
      <alignment vertical="center"/>
    </xf>
    <xf numFmtId="0" fontId="4" fillId="5" borderId="14" xfId="0" applyFont="1" applyFill="1" applyBorder="1" applyAlignment="1">
      <alignment vertical="center"/>
    </xf>
    <xf numFmtId="0" fontId="4" fillId="0" borderId="14" xfId="0" applyFont="1" applyBorder="1" applyAlignment="1">
      <alignment vertical="center" wrapText="1"/>
    </xf>
    <xf numFmtId="0" fontId="4" fillId="0" borderId="17" xfId="0" applyFont="1" applyBorder="1" applyAlignment="1">
      <alignment vertical="center" wrapText="1"/>
    </xf>
    <xf numFmtId="0" fontId="0" fillId="0" borderId="14" xfId="0" applyBorder="1" applyAlignment="1">
      <alignment horizontal="center" vertical="center" wrapText="1"/>
    </xf>
    <xf numFmtId="0" fontId="4" fillId="6" borderId="14" xfId="0" applyFont="1" applyFill="1" applyBorder="1" applyAlignment="1">
      <alignment vertical="center"/>
    </xf>
    <xf numFmtId="0" fontId="1" fillId="0" borderId="14" xfId="0" applyFont="1" applyBorder="1" applyAlignment="1">
      <alignment horizontal="center" vertical="center" wrapText="1"/>
    </xf>
    <xf numFmtId="0" fontId="2" fillId="0" borderId="14" xfId="0" applyFont="1" applyBorder="1" applyAlignment="1">
      <alignment horizontal="center" vertical="center"/>
    </xf>
    <xf numFmtId="0" fontId="6" fillId="0" borderId="14" xfId="0" applyFont="1" applyBorder="1"/>
    <xf numFmtId="0" fontId="2" fillId="0" borderId="6" xfId="0" applyFont="1" applyBorder="1" applyAlignment="1">
      <alignment horizontal="center" vertical="center"/>
    </xf>
    <xf numFmtId="0" fontId="4" fillId="7" borderId="14" xfId="0" applyFont="1" applyFill="1" applyBorder="1" applyAlignment="1">
      <alignment vertical="center"/>
    </xf>
    <xf numFmtId="0" fontId="4" fillId="0" borderId="21" xfId="0" applyFont="1" applyBorder="1" applyAlignment="1">
      <alignment vertical="center" wrapText="1"/>
    </xf>
    <xf numFmtId="0" fontId="0" fillId="0" borderId="22" xfId="0" applyBorder="1" applyAlignment="1">
      <alignment horizontal="center" vertical="center" wrapText="1"/>
    </xf>
    <xf numFmtId="0" fontId="4" fillId="0" borderId="18" xfId="0" applyFont="1" applyBorder="1" applyAlignment="1">
      <alignment vertical="center" wrapText="1"/>
    </xf>
    <xf numFmtId="0" fontId="0" fillId="0" borderId="26" xfId="0" applyBorder="1" applyAlignment="1">
      <alignment horizontal="center" vertical="center" wrapText="1"/>
    </xf>
    <xf numFmtId="0" fontId="4" fillId="8" borderId="14" xfId="0" applyFont="1" applyFill="1" applyBorder="1" applyAlignment="1">
      <alignment vertical="center"/>
    </xf>
    <xf numFmtId="0" fontId="4" fillId="0" borderId="30" xfId="0" applyFont="1" applyBorder="1" applyAlignment="1">
      <alignment vertical="center" wrapText="1"/>
    </xf>
    <xf numFmtId="0" fontId="0" fillId="0" borderId="31" xfId="0" applyBorder="1" applyAlignment="1">
      <alignment horizontal="center" vertical="center" wrapText="1"/>
    </xf>
    <xf numFmtId="0" fontId="4" fillId="0" borderId="6" xfId="0" applyFont="1" applyBorder="1" applyAlignment="1">
      <alignment vertical="center" wrapText="1"/>
    </xf>
    <xf numFmtId="0" fontId="0" fillId="0" borderId="21" xfId="0" applyBorder="1" applyAlignment="1">
      <alignment horizontal="center" vertical="center" wrapText="1"/>
    </xf>
    <xf numFmtId="0" fontId="0" fillId="0" borderId="11" xfId="0" applyBorder="1" applyAlignment="1">
      <alignment horizontal="center" vertical="center" wrapText="1"/>
    </xf>
    <xf numFmtId="0" fontId="17" fillId="0" borderId="15" xfId="0" applyFont="1" applyBorder="1" applyAlignment="1">
      <alignment vertical="center"/>
    </xf>
    <xf numFmtId="0" fontId="1" fillId="0" borderId="14" xfId="0" applyFont="1" applyBorder="1" applyAlignment="1">
      <alignment horizontal="center" vertical="center"/>
    </xf>
    <xf numFmtId="0" fontId="4" fillId="0" borderId="14" xfId="0" applyFont="1" applyBorder="1" applyAlignment="1">
      <alignment vertical="center"/>
    </xf>
    <xf numFmtId="0" fontId="17" fillId="0" borderId="36" xfId="0" applyFont="1" applyBorder="1" applyAlignment="1">
      <alignment vertical="center"/>
    </xf>
    <xf numFmtId="0" fontId="14" fillId="0" borderId="20" xfId="0" applyFont="1" applyBorder="1" applyAlignment="1">
      <alignment vertical="center"/>
    </xf>
    <xf numFmtId="0" fontId="4" fillId="6" borderId="6" xfId="0" applyFont="1" applyFill="1" applyBorder="1" applyAlignment="1">
      <alignment vertical="center"/>
    </xf>
    <xf numFmtId="0" fontId="1" fillId="0" borderId="6" xfId="0" applyFont="1" applyBorder="1" applyAlignment="1">
      <alignment horizontal="center" vertical="center"/>
    </xf>
    <xf numFmtId="0" fontId="17" fillId="0" borderId="8" xfId="0" applyFont="1" applyBorder="1" applyAlignment="1">
      <alignment vertical="center"/>
    </xf>
    <xf numFmtId="0" fontId="4" fillId="6" borderId="10" xfId="0" applyFont="1" applyFill="1" applyBorder="1" applyAlignment="1">
      <alignment vertical="center"/>
    </xf>
    <xf numFmtId="0" fontId="1" fillId="0" borderId="10" xfId="0" applyFont="1" applyBorder="1" applyAlignment="1">
      <alignment horizontal="center" vertical="center"/>
    </xf>
    <xf numFmtId="0" fontId="18" fillId="0" borderId="14" xfId="0" applyFont="1" applyBorder="1" applyAlignment="1">
      <alignment horizontal="center" vertical="center"/>
    </xf>
    <xf numFmtId="0" fontId="0" fillId="0" borderId="36" xfId="0" applyBorder="1" applyAlignment="1">
      <alignment vertical="center"/>
    </xf>
    <xf numFmtId="0" fontId="14" fillId="0" borderId="5" xfId="0" applyFont="1" applyBorder="1" applyAlignment="1">
      <alignment vertical="center"/>
    </xf>
    <xf numFmtId="0" fontId="4" fillId="6" borderId="7" xfId="0" applyFont="1" applyFill="1" applyBorder="1" applyAlignment="1">
      <alignment vertical="center"/>
    </xf>
    <xf numFmtId="0" fontId="4" fillId="0" borderId="7" xfId="0" applyFont="1" applyBorder="1" applyAlignment="1">
      <alignment vertical="center" wrapText="1"/>
    </xf>
    <xf numFmtId="0" fontId="1" fillId="0" borderId="7" xfId="0" applyFont="1" applyBorder="1" applyAlignment="1">
      <alignment horizontal="center" vertical="center"/>
    </xf>
    <xf numFmtId="0" fontId="0" fillId="0" borderId="22" xfId="0" applyBorder="1" applyAlignment="1">
      <alignment horizontal="center" vertical="center"/>
    </xf>
    <xf numFmtId="0" fontId="4" fillId="0" borderId="11" xfId="0" applyFont="1" applyBorder="1" applyAlignment="1">
      <alignment vertical="center" wrapText="1"/>
    </xf>
    <xf numFmtId="0" fontId="0" fillId="0" borderId="31" xfId="0" applyBorder="1" applyAlignment="1">
      <alignment horizontal="center" vertical="center"/>
    </xf>
    <xf numFmtId="0" fontId="6" fillId="0" borderId="18" xfId="0" applyFont="1" applyBorder="1"/>
    <xf numFmtId="0" fontId="4" fillId="8" borderId="7" xfId="0" applyFont="1" applyFill="1" applyBorder="1" applyAlignment="1">
      <alignment vertical="center"/>
    </xf>
    <xf numFmtId="0" fontId="4" fillId="0" borderId="37" xfId="0" applyFont="1" applyBorder="1" applyAlignment="1">
      <alignment vertical="center" wrapText="1"/>
    </xf>
    <xf numFmtId="0" fontId="4" fillId="3" borderId="7" xfId="0" applyFont="1" applyFill="1" applyBorder="1" applyAlignment="1" applyProtection="1">
      <alignment horizontal="left" vertical="center" wrapText="1"/>
      <protection locked="0"/>
    </xf>
    <xf numFmtId="0" fontId="4" fillId="7" borderId="10" xfId="0" applyFont="1" applyFill="1" applyBorder="1" applyAlignment="1">
      <alignment vertical="center"/>
    </xf>
    <xf numFmtId="0" fontId="4" fillId="7" borderId="7" xfId="0" applyFont="1" applyFill="1" applyBorder="1" applyAlignment="1">
      <alignment vertical="center"/>
    </xf>
    <xf numFmtId="0" fontId="4" fillId="0" borderId="22" xfId="0" applyFont="1" applyBorder="1" applyAlignment="1">
      <alignment vertical="center" wrapText="1"/>
    </xf>
    <xf numFmtId="0" fontId="18" fillId="0" borderId="21" xfId="0" applyFont="1" applyBorder="1" applyAlignment="1">
      <alignment horizontal="center" vertical="center"/>
    </xf>
    <xf numFmtId="0" fontId="4" fillId="0" borderId="25" xfId="0" applyFont="1" applyBorder="1" applyAlignment="1">
      <alignment vertical="center" wrapText="1"/>
    </xf>
    <xf numFmtId="0" fontId="18" fillId="0" borderId="27" xfId="0" applyFont="1" applyBorder="1" applyAlignment="1">
      <alignment horizontal="center" vertical="center"/>
    </xf>
    <xf numFmtId="0" fontId="18" fillId="0" borderId="11" xfId="0" applyFont="1" applyBorder="1" applyAlignment="1">
      <alignment horizontal="center" vertical="center"/>
    </xf>
    <xf numFmtId="0" fontId="4" fillId="0" borderId="35" xfId="0" applyFont="1" applyBorder="1" applyAlignment="1">
      <alignment vertical="center" wrapText="1"/>
    </xf>
    <xf numFmtId="0" fontId="14" fillId="0" borderId="42" xfId="0" applyFont="1" applyBorder="1" applyAlignment="1">
      <alignment vertical="center" wrapText="1"/>
    </xf>
    <xf numFmtId="0" fontId="0" fillId="0" borderId="42" xfId="0" applyBorder="1" applyAlignment="1">
      <alignment horizontal="center" vertical="center"/>
    </xf>
    <xf numFmtId="0" fontId="4" fillId="3" borderId="0" xfId="0" applyFont="1" applyFill="1" applyAlignment="1" applyProtection="1">
      <alignment horizontal="left" vertical="center" wrapText="1"/>
      <protection locked="0"/>
    </xf>
    <xf numFmtId="0" fontId="19" fillId="2" borderId="1" xfId="0" applyFont="1" applyFill="1" applyBorder="1" applyAlignment="1">
      <alignment horizontal="right" vertical="center" indent="1"/>
    </xf>
    <xf numFmtId="0" fontId="2" fillId="0" borderId="0" xfId="0" applyFont="1" applyAlignment="1">
      <alignment horizontal="center" vertical="center"/>
    </xf>
    <xf numFmtId="0" fontId="6" fillId="0" borderId="0" xfId="0" applyFont="1"/>
    <xf numFmtId="0" fontId="20" fillId="0" borderId="0" xfId="0" applyFont="1" applyAlignment="1">
      <alignment vertical="center"/>
    </xf>
    <xf numFmtId="0" fontId="4" fillId="0" borderId="0" xfId="0" applyFont="1" applyAlignment="1">
      <alignment vertical="center"/>
    </xf>
    <xf numFmtId="0" fontId="6" fillId="0" borderId="0" xfId="0" applyFont="1" applyAlignment="1">
      <alignment horizontal="left" vertical="center"/>
    </xf>
    <xf numFmtId="0" fontId="0" fillId="0" borderId="0" xfId="0" applyAlignment="1">
      <alignment horizontal="left" vertical="center"/>
    </xf>
    <xf numFmtId="0" fontId="6" fillId="3" borderId="0" xfId="0" applyFont="1" applyFill="1" applyAlignment="1" applyProtection="1">
      <alignment horizontal="left" vertical="center"/>
      <protection locked="0"/>
    </xf>
    <xf numFmtId="0" fontId="0" fillId="0" borderId="21" xfId="0" applyBorder="1" applyAlignment="1">
      <alignment horizontal="center" vertical="center"/>
    </xf>
    <xf numFmtId="0" fontId="4" fillId="3" borderId="11" xfId="0" applyFont="1" applyFill="1" applyBorder="1" applyAlignment="1" applyProtection="1">
      <alignment horizontal="left" vertical="center" wrapText="1"/>
      <protection locked="0"/>
    </xf>
    <xf numFmtId="0" fontId="4" fillId="3" borderId="14" xfId="0" applyFont="1" applyFill="1" applyBorder="1" applyAlignment="1" applyProtection="1">
      <alignment horizontal="left" vertical="center" wrapText="1"/>
      <protection locked="0"/>
    </xf>
    <xf numFmtId="0" fontId="4" fillId="3" borderId="18"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0" fillId="0" borderId="11" xfId="0" applyBorder="1" applyAlignment="1">
      <alignment horizontal="center" vertical="center"/>
    </xf>
    <xf numFmtId="0" fontId="4" fillId="3" borderId="37" xfId="0" applyFont="1" applyFill="1" applyBorder="1" applyAlignment="1" applyProtection="1">
      <alignment horizontal="left" vertical="center" wrapText="1"/>
      <protection locked="0"/>
    </xf>
    <xf numFmtId="0" fontId="0" fillId="0" borderId="14" xfId="0" applyBorder="1" applyAlignment="1">
      <alignment horizontal="center" vertical="center"/>
    </xf>
    <xf numFmtId="0" fontId="0" fillId="0" borderId="7" xfId="0" applyBorder="1" applyAlignment="1">
      <alignment horizontal="center" vertical="center"/>
    </xf>
    <xf numFmtId="0" fontId="0" fillId="0" borderId="37" xfId="0"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0" fillId="0" borderId="12" xfId="0" applyBorder="1" applyAlignment="1">
      <alignment horizontal="center" vertical="center"/>
    </xf>
    <xf numFmtId="0" fontId="2" fillId="3" borderId="10" xfId="0" applyFont="1" applyFill="1" applyBorder="1" applyAlignment="1" applyProtection="1">
      <alignment horizontal="center" vertical="center"/>
      <protection locked="0"/>
    </xf>
    <xf numFmtId="0" fontId="2" fillId="3" borderId="14" xfId="0" applyFont="1" applyFill="1" applyBorder="1" applyAlignment="1" applyProtection="1">
      <alignment horizontal="center" vertical="center"/>
      <protection locked="0"/>
    </xf>
    <xf numFmtId="0" fontId="2" fillId="3" borderId="21" xfId="0" applyFont="1" applyFill="1" applyBorder="1" applyAlignment="1" applyProtection="1">
      <alignment horizontal="center" vertical="center"/>
      <protection locked="0"/>
    </xf>
    <xf numFmtId="0" fontId="2" fillId="3" borderId="25" xfId="0" applyFont="1" applyFill="1" applyBorder="1" applyAlignment="1" applyProtection="1">
      <alignment horizontal="center" vertical="center"/>
      <protection locked="0"/>
    </xf>
    <xf numFmtId="0" fontId="2" fillId="3" borderId="30" xfId="0" applyFont="1" applyFill="1" applyBorder="1" applyAlignment="1" applyProtection="1">
      <alignment horizontal="center" vertical="center"/>
      <protection locked="0"/>
    </xf>
    <xf numFmtId="0" fontId="2" fillId="3" borderId="6"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0" fontId="2" fillId="3" borderId="37" xfId="0" applyFont="1" applyFill="1" applyBorder="1" applyAlignment="1" applyProtection="1">
      <alignment horizontal="center" vertical="center"/>
      <protection locked="0"/>
    </xf>
    <xf numFmtId="0" fontId="2" fillId="3" borderId="41" xfId="0" applyFont="1" applyFill="1" applyBorder="1" applyAlignment="1" applyProtection="1">
      <alignment horizontal="center" vertical="center" wrapText="1"/>
      <protection locked="0"/>
    </xf>
    <xf numFmtId="0" fontId="2" fillId="3" borderId="18" xfId="0" applyFont="1" applyFill="1" applyBorder="1" applyAlignment="1" applyProtection="1">
      <alignment horizontal="center" vertical="center"/>
      <protection locked="0"/>
    </xf>
    <xf numFmtId="0" fontId="0" fillId="0" borderId="15" xfId="0" applyBorder="1" applyAlignment="1">
      <alignment horizontal="left" vertical="center"/>
    </xf>
    <xf numFmtId="0" fontId="0" fillId="0" borderId="36" xfId="0" applyBorder="1" applyAlignment="1">
      <alignment horizontal="left" vertical="center"/>
    </xf>
    <xf numFmtId="0" fontId="14" fillId="0" borderId="20" xfId="0" applyFont="1" applyBorder="1" applyAlignment="1">
      <alignment horizontal="left" vertical="center"/>
    </xf>
    <xf numFmtId="0" fontId="14" fillId="0" borderId="39" xfId="0" applyFont="1" applyBorder="1" applyAlignment="1">
      <alignment horizontal="left" vertical="center"/>
    </xf>
    <xf numFmtId="0" fontId="4" fillId="0" borderId="6" xfId="0" applyFont="1" applyBorder="1" applyAlignment="1">
      <alignment horizontal="left" vertical="center" wrapText="1"/>
    </xf>
    <xf numFmtId="0" fontId="4" fillId="0" borderId="37" xfId="0" applyFont="1" applyBorder="1" applyAlignment="1">
      <alignment horizontal="left" vertical="center" wrapText="1"/>
    </xf>
    <xf numFmtId="0" fontId="4" fillId="3" borderId="18" xfId="0" applyFont="1" applyFill="1" applyBorder="1" applyAlignment="1" applyProtection="1">
      <alignment horizontal="left" vertical="center" wrapText="1"/>
      <protection locked="0"/>
    </xf>
    <xf numFmtId="0" fontId="4" fillId="3" borderId="37"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0" fillId="0" borderId="37" xfId="0"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20" fillId="0" borderId="43" xfId="0" applyFont="1" applyBorder="1" applyAlignment="1">
      <alignment horizontal="left" vertical="center" wrapText="1"/>
    </xf>
    <xf numFmtId="0" fontId="20" fillId="0" borderId="45" xfId="0" applyFont="1" applyBorder="1" applyAlignment="1">
      <alignment horizontal="left" vertical="center"/>
    </xf>
    <xf numFmtId="0" fontId="20" fillId="0" borderId="44" xfId="0" applyFont="1" applyBorder="1" applyAlignment="1">
      <alignment horizontal="left" vertical="center"/>
    </xf>
    <xf numFmtId="0" fontId="20" fillId="0" borderId="45" xfId="0" applyFont="1" applyBorder="1" applyAlignment="1">
      <alignment horizontal="left" vertical="center" wrapText="1"/>
    </xf>
    <xf numFmtId="0" fontId="20" fillId="0" borderId="44" xfId="0" applyFont="1" applyBorder="1" applyAlignment="1">
      <alignment horizontal="left" vertical="center" wrapText="1"/>
    </xf>
    <xf numFmtId="0" fontId="5" fillId="4" borderId="8" xfId="0" applyFont="1" applyFill="1" applyBorder="1" applyAlignment="1">
      <alignment horizontal="center" vertical="center" textRotation="90"/>
    </xf>
    <xf numFmtId="0" fontId="5" fillId="4" borderId="36" xfId="0" applyFont="1" applyFill="1" applyBorder="1" applyAlignment="1">
      <alignment horizontal="center" vertical="center" textRotation="90"/>
    </xf>
    <xf numFmtId="0" fontId="0" fillId="0" borderId="12" xfId="0" applyBorder="1" applyAlignment="1">
      <alignment horizontal="center" vertical="center"/>
    </xf>
    <xf numFmtId="0" fontId="19" fillId="2" borderId="43" xfId="0" applyFont="1" applyFill="1" applyBorder="1" applyAlignment="1">
      <alignment horizontal="right" vertical="center"/>
    </xf>
    <xf numFmtId="0" fontId="19" fillId="2" borderId="44" xfId="0" applyFont="1" applyFill="1" applyBorder="1" applyAlignment="1">
      <alignment horizontal="right" vertical="center"/>
    </xf>
    <xf numFmtId="0" fontId="0" fillId="0" borderId="11" xfId="0" applyBorder="1" applyAlignment="1">
      <alignment horizontal="center" vertical="center"/>
    </xf>
    <xf numFmtId="0" fontId="5" fillId="4" borderId="15" xfId="0" applyFont="1" applyFill="1" applyBorder="1" applyAlignment="1">
      <alignment horizontal="center" vertical="center" textRotation="90"/>
    </xf>
    <xf numFmtId="0" fontId="2" fillId="0" borderId="12" xfId="0" applyFont="1" applyBorder="1" applyAlignment="1">
      <alignment horizontal="center" vertical="center"/>
    </xf>
    <xf numFmtId="0" fontId="2" fillId="0" borderId="18" xfId="0" applyFont="1" applyBorder="1" applyAlignment="1">
      <alignment horizontal="center" vertical="center"/>
    </xf>
    <xf numFmtId="0" fontId="2" fillId="0" borderId="37" xfId="0" applyFont="1" applyBorder="1" applyAlignment="1">
      <alignment horizontal="center" vertical="center"/>
    </xf>
    <xf numFmtId="0" fontId="14" fillId="0" borderId="24" xfId="0" applyFont="1" applyBorder="1" applyAlignment="1">
      <alignment horizontal="left" vertical="center"/>
    </xf>
    <xf numFmtId="0" fontId="14" fillId="0" borderId="29" xfId="0" applyFont="1" applyBorder="1" applyAlignment="1">
      <alignment horizontal="left" vertical="center"/>
    </xf>
    <xf numFmtId="0" fontId="4" fillId="0" borderId="18" xfId="0" applyFont="1" applyBorder="1" applyAlignment="1">
      <alignment horizontal="left" vertical="center" wrapText="1"/>
    </xf>
    <xf numFmtId="0" fontId="4" fillId="0" borderId="11" xfId="0" applyFont="1" applyBorder="1" applyAlignment="1">
      <alignment horizontal="left" vertical="center" wrapText="1"/>
    </xf>
    <xf numFmtId="0" fontId="4" fillId="0" borderId="14" xfId="0" applyFont="1" applyBorder="1" applyAlignment="1">
      <alignment horizontal="left" vertical="center" wrapText="1"/>
    </xf>
    <xf numFmtId="0" fontId="4" fillId="3" borderId="14" xfId="0" applyFont="1" applyFill="1" applyBorder="1" applyAlignment="1" applyProtection="1">
      <alignment horizontal="left" vertical="center" wrapText="1"/>
      <protection locked="0"/>
    </xf>
    <xf numFmtId="0" fontId="0" fillId="0" borderId="18" xfId="0" applyBorder="1" applyAlignment="1">
      <alignment horizontal="center" vertical="center"/>
    </xf>
    <xf numFmtId="0" fontId="14" fillId="0" borderId="33" xfId="0" applyFont="1" applyBorder="1" applyAlignment="1">
      <alignment horizontal="left" vertical="center"/>
    </xf>
    <xf numFmtId="0" fontId="14" fillId="0" borderId="34" xfId="0" applyFont="1" applyBorder="1" applyAlignment="1">
      <alignment horizontal="left" vertical="center"/>
    </xf>
    <xf numFmtId="0" fontId="4" fillId="0" borderId="22" xfId="0" applyFont="1" applyBorder="1" applyAlignment="1">
      <alignment horizontal="left" vertical="center" wrapText="1"/>
    </xf>
    <xf numFmtId="0" fontId="4" fillId="0" borderId="35" xfId="0" applyFont="1" applyBorder="1" applyAlignment="1">
      <alignment horizontal="left" vertical="center" wrapText="1"/>
    </xf>
    <xf numFmtId="0" fontId="4" fillId="3" borderId="6"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0" fillId="0" borderId="14" xfId="0" applyBorder="1" applyAlignment="1">
      <alignment horizontal="center" vertical="center"/>
    </xf>
    <xf numFmtId="0" fontId="0" fillId="0" borderId="7" xfId="0" applyBorder="1" applyAlignment="1">
      <alignment horizontal="center" vertical="center"/>
    </xf>
    <xf numFmtId="0" fontId="0" fillId="0" borderId="21" xfId="0" applyBorder="1" applyAlignment="1">
      <alignment horizontal="center" vertical="center"/>
    </xf>
    <xf numFmtId="0" fontId="0" fillId="0" borderId="30" xfId="0" applyBorder="1" applyAlignment="1">
      <alignment horizontal="center" vertical="center"/>
    </xf>
    <xf numFmtId="0" fontId="6" fillId="0" borderId="14" xfId="0" applyFont="1" applyBorder="1" applyAlignment="1">
      <alignment horizontal="left" vertical="center"/>
    </xf>
    <xf numFmtId="0" fontId="17" fillId="0" borderId="15" xfId="0" applyFont="1" applyBorder="1" applyAlignment="1">
      <alignment horizontal="center" vertical="center"/>
    </xf>
    <xf numFmtId="0" fontId="17" fillId="0" borderId="36" xfId="0" applyFont="1" applyBorder="1" applyAlignment="1">
      <alignment horizontal="center" vertical="center"/>
    </xf>
    <xf numFmtId="0" fontId="6" fillId="0" borderId="6" xfId="0" applyFont="1" applyBorder="1" applyAlignment="1">
      <alignment horizontal="left" vertical="center"/>
    </xf>
    <xf numFmtId="0" fontId="6" fillId="0" borderId="11" xfId="0" applyFont="1" applyBorder="1" applyAlignment="1">
      <alignment horizontal="left" vertical="center"/>
    </xf>
    <xf numFmtId="0" fontId="0" fillId="0" borderId="15" xfId="0" applyBorder="1" applyAlignment="1">
      <alignment horizontal="center" vertical="center"/>
    </xf>
    <xf numFmtId="0" fontId="4" fillId="5" borderId="6" xfId="0" applyFont="1" applyFill="1" applyBorder="1" applyAlignment="1">
      <alignment horizontal="left" vertical="center"/>
    </xf>
    <xf numFmtId="0" fontId="4" fillId="5" borderId="11" xfId="0" applyFont="1" applyFill="1" applyBorder="1" applyAlignment="1">
      <alignment horizontal="left" vertical="center"/>
    </xf>
    <xf numFmtId="0" fontId="2" fillId="0" borderId="12"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37" xfId="0" applyFont="1" applyBorder="1" applyAlignment="1">
      <alignment horizontal="center" vertical="center" wrapText="1"/>
    </xf>
    <xf numFmtId="0" fontId="4" fillId="0" borderId="17" xfId="0" applyFont="1" applyBorder="1" applyAlignment="1">
      <alignment horizontal="left" vertical="center" wrapText="1"/>
    </xf>
    <xf numFmtId="0" fontId="5" fillId="2" borderId="0" xfId="0" applyFont="1" applyFill="1" applyAlignment="1">
      <alignment horizontal="left" vertical="center" wrapText="1"/>
    </xf>
    <xf numFmtId="0" fontId="7" fillId="2" borderId="0" xfId="0" applyFont="1" applyFill="1" applyAlignment="1">
      <alignment horizontal="right" vertical="center"/>
    </xf>
    <xf numFmtId="0" fontId="9" fillId="2" borderId="0" xfId="0" applyFont="1" applyFill="1" applyAlignment="1">
      <alignment horizontal="left" wrapText="1"/>
    </xf>
    <xf numFmtId="0" fontId="9" fillId="2" borderId="2" xfId="0" applyFont="1" applyFill="1" applyBorder="1" applyAlignment="1">
      <alignment horizontal="left" wrapText="1"/>
    </xf>
    <xf numFmtId="0" fontId="14" fillId="4" borderId="0" xfId="0" applyFont="1" applyFill="1" applyAlignment="1">
      <alignment horizontal="center"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0" fillId="0" borderId="27" xfId="0" applyBorder="1" applyAlignment="1">
      <alignment horizontal="center" vertical="center"/>
    </xf>
    <xf numFmtId="0" fontId="5" fillId="2" borderId="0" xfId="0" applyFont="1" applyFill="1" applyAlignment="1">
      <alignment horizontal="right" vertical="center" wrapText="1"/>
    </xf>
    <xf numFmtId="0" fontId="5" fillId="0" borderId="0" xfId="0" applyFont="1" applyAlignment="1">
      <alignment horizontal="center" vertical="center" wrapText="1"/>
    </xf>
    <xf numFmtId="0" fontId="23" fillId="0" borderId="0" xfId="0" applyFont="1" applyAlignment="1">
      <alignment horizontal="center" vertical="center"/>
    </xf>
    <xf numFmtId="0" fontId="5" fillId="4" borderId="6" xfId="0" applyFont="1" applyFill="1" applyBorder="1" applyAlignment="1">
      <alignment vertical="center" wrapText="1"/>
    </xf>
    <xf numFmtId="0" fontId="15" fillId="0" borderId="0" xfId="0" applyFont="1" applyAlignment="1">
      <alignment horizontal="center"/>
    </xf>
    <xf numFmtId="0" fontId="16" fillId="0" borderId="0" xfId="0" applyFont="1" applyAlignment="1">
      <alignment horizontal="center"/>
    </xf>
    <xf numFmtId="0" fontId="24" fillId="0" borderId="13" xfId="0" applyFont="1" applyBorder="1" applyAlignment="1">
      <alignment horizontal="center" vertical="center"/>
    </xf>
    <xf numFmtId="0" fontId="5" fillId="0" borderId="0" xfId="0" applyFont="1" applyAlignment="1">
      <alignment horizontal="center" vertical="center"/>
    </xf>
    <xf numFmtId="0" fontId="23" fillId="0" borderId="0" xfId="0" applyFont="1"/>
    <xf numFmtId="0" fontId="24" fillId="0" borderId="19" xfId="0" applyFont="1" applyBorder="1" applyAlignment="1">
      <alignment horizontal="center" vertical="center"/>
    </xf>
    <xf numFmtId="0" fontId="25" fillId="0" borderId="19" xfId="0" applyFont="1" applyBorder="1" applyAlignment="1">
      <alignment horizontal="center" vertical="center"/>
    </xf>
    <xf numFmtId="0" fontId="24" fillId="0" borderId="23" xfId="0" applyFont="1" applyBorder="1" applyAlignment="1">
      <alignment horizontal="center" vertical="center"/>
    </xf>
    <xf numFmtId="0" fontId="24" fillId="0" borderId="28" xfId="0" applyFont="1" applyBorder="1" applyAlignment="1">
      <alignment horizontal="center" vertical="center"/>
    </xf>
    <xf numFmtId="0" fontId="24" fillId="0" borderId="32" xfId="0" applyFont="1" applyBorder="1" applyAlignment="1">
      <alignment horizontal="center" vertical="center"/>
    </xf>
    <xf numFmtId="0" fontId="25" fillId="0" borderId="23" xfId="0" applyFont="1" applyBorder="1" applyAlignment="1">
      <alignment horizontal="center" vertical="center"/>
    </xf>
    <xf numFmtId="0" fontId="25" fillId="0" borderId="13" xfId="0" applyFont="1" applyBorder="1" applyAlignment="1">
      <alignment horizontal="center" vertical="center"/>
    </xf>
    <xf numFmtId="0" fontId="25" fillId="0" borderId="38" xfId="0" applyFont="1" applyBorder="1" applyAlignment="1">
      <alignment horizontal="center" vertical="center"/>
    </xf>
    <xf numFmtId="0" fontId="24" fillId="0" borderId="40" xfId="0" applyFont="1" applyBorder="1" applyAlignment="1">
      <alignment horizontal="center" vertical="center"/>
    </xf>
    <xf numFmtId="0" fontId="14" fillId="0" borderId="33" xfId="0" applyFont="1" applyBorder="1" applyAlignment="1">
      <alignment vertical="center"/>
    </xf>
    <xf numFmtId="0" fontId="4" fillId="3" borderId="14" xfId="0" applyFont="1" applyFill="1" applyBorder="1" applyAlignment="1" applyProtection="1">
      <alignment vertical="center" wrapText="1"/>
      <protection locked="0"/>
    </xf>
    <xf numFmtId="0" fontId="0" fillId="0" borderId="6" xfId="0" applyBorder="1" applyAlignment="1">
      <alignment vertical="center"/>
    </xf>
    <xf numFmtId="0" fontId="24" fillId="0" borderId="38" xfId="0" applyFont="1" applyBorder="1" applyAlignment="1">
      <alignment horizontal="center" vertical="center"/>
    </xf>
    <xf numFmtId="0" fontId="23" fillId="0" borderId="0" xfId="0" applyFont="1" applyAlignment="1">
      <alignment horizontal="right" vertical="center"/>
    </xf>
    <xf numFmtId="0" fontId="23" fillId="0" borderId="0" xfId="0" applyFont="1" applyAlignment="1">
      <alignment vertical="center"/>
    </xf>
    <xf numFmtId="0" fontId="20" fillId="0" borderId="0" xfId="0" applyFont="1" applyAlignment="1">
      <alignment horizontal="left" vertical="center"/>
    </xf>
    <xf numFmtId="0" fontId="20" fillId="0" borderId="0" xfId="0" applyFont="1" applyAlignment="1">
      <alignment horizontal="left" vertical="center" wrapText="1"/>
    </xf>
    <xf numFmtId="0" fontId="6" fillId="0" borderId="0" xfId="0" applyFont="1" applyAlignment="1">
      <alignment horizontal="center" vertical="center"/>
    </xf>
    <xf numFmtId="0" fontId="6" fillId="9" borderId="0" xfId="0" applyFont="1" applyFill="1" applyAlignment="1">
      <alignment horizontal="right" vertical="center"/>
    </xf>
    <xf numFmtId="0" fontId="6" fillId="9" borderId="0" xfId="0" applyFont="1" applyFill="1" applyAlignment="1">
      <alignment horizontal="center" vertical="center"/>
    </xf>
  </cellXfs>
  <cellStyles count="1">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0</xdr:rowOff>
    </xdr:from>
    <xdr:to>
      <xdr:col>9</xdr:col>
      <xdr:colOff>1832626</xdr:colOff>
      <xdr:row>2</xdr:row>
      <xdr:rowOff>586137</xdr:rowOff>
    </xdr:to>
    <xdr:grpSp>
      <xdr:nvGrpSpPr>
        <xdr:cNvPr id="2" name="Gruppo 1">
          <a:extLst>
            <a:ext uri="{FF2B5EF4-FFF2-40B4-BE49-F238E27FC236}">
              <a16:creationId xmlns:a16="http://schemas.microsoft.com/office/drawing/2014/main" id="{4B8BD78F-34C4-4467-80BD-D86BE9CC134C}"/>
            </a:ext>
          </a:extLst>
        </xdr:cNvPr>
        <xdr:cNvGrpSpPr/>
      </xdr:nvGrpSpPr>
      <xdr:grpSpPr>
        <a:xfrm>
          <a:off x="19050" y="0"/>
          <a:ext cx="25499076" cy="1808512"/>
          <a:chOff x="-73532" y="228600"/>
          <a:chExt cx="24636890" cy="1805337"/>
        </a:xfrm>
      </xdr:grpSpPr>
      <mc:AlternateContent xmlns:mc="http://schemas.openxmlformats.org/markup-compatibility/2006">
        <mc:Choice xmlns:a14="http://schemas.microsoft.com/office/drawing/2010/main" Requires="a14">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600-000001180000}"/>
                  </a:ext>
                </a:extLst>
              </xdr:cNvPr>
              <xdr:cNvSpPr/>
            </xdr:nvSpPr>
            <xdr:spPr bwMode="auto">
              <a:xfrm>
                <a:off x="9331833" y="304800"/>
                <a:ext cx="713960" cy="4854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600-000002180000}"/>
                  </a:ext>
                </a:extLst>
              </xdr:cNvPr>
              <xdr:cNvSpPr/>
            </xdr:nvSpPr>
            <xdr:spPr bwMode="auto">
              <a:xfrm>
                <a:off x="6041038" y="304801"/>
                <a:ext cx="732999" cy="5045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3" name="Immagine 2">
            <a:extLst>
              <a:ext uri="{FF2B5EF4-FFF2-40B4-BE49-F238E27FC236}">
                <a16:creationId xmlns:a16="http://schemas.microsoft.com/office/drawing/2014/main" id="{D73D9824-F38A-29B1-41DF-7664EAD076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96259" y="228600"/>
            <a:ext cx="1667099" cy="1805337"/>
          </a:xfrm>
          <a:prstGeom prst="rect">
            <a:avLst/>
          </a:prstGeom>
        </xdr:spPr>
      </xdr:pic>
      <xdr:pic>
        <xdr:nvPicPr>
          <xdr:cNvPr id="4" name="Immagine 3">
            <a:extLst>
              <a:ext uri="{FF2B5EF4-FFF2-40B4-BE49-F238E27FC236}">
                <a16:creationId xmlns:a16="http://schemas.microsoft.com/office/drawing/2014/main" id="{B9B40BA8-A876-9A50-D0ED-D88A26524C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532" y="323850"/>
            <a:ext cx="1618310" cy="1676400"/>
          </a:xfrm>
          <a:prstGeom prst="rect">
            <a:avLst/>
          </a:prstGeom>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DFFA7-C2B4-4D8D-B3D5-C0F7468F67FB}">
  <dimension ref="A1:U80"/>
  <sheetViews>
    <sheetView tabSelected="1" zoomScale="60" zoomScaleNormal="60" workbookViewId="0">
      <pane xSplit="5" ySplit="4" topLeftCell="F44" activePane="bottomRight" state="frozen"/>
      <selection pane="topRight" activeCell="F1" sqref="F1"/>
      <selection pane="bottomLeft" activeCell="A5" sqref="A5"/>
      <selection pane="bottomRight" activeCell="H56" sqref="H56"/>
    </sheetView>
  </sheetViews>
  <sheetFormatPr defaultColWidth="11.42578125" defaultRowHeight="23.25" x14ac:dyDescent="0.25"/>
  <cols>
    <col min="1" max="1" width="13.42578125" style="6" bestFit="1" customWidth="1"/>
    <col min="2" max="2" width="17" style="6" hidden="1" customWidth="1"/>
    <col min="3" max="3" width="8.7109375" style="84" bestFit="1" customWidth="1"/>
    <col min="4" max="4" width="3.5703125" style="84" customWidth="1"/>
    <col min="5" max="5" width="61.140625" style="84" customWidth="1"/>
    <col min="6" max="6" width="96.42578125" style="84" customWidth="1"/>
    <col min="7" max="7" width="16.28515625" style="98" customWidth="1"/>
    <col min="8" max="8" width="93.7109375" style="84" customWidth="1"/>
    <col min="9" max="9" width="61.85546875" style="85" customWidth="1"/>
    <col min="10" max="10" width="31.5703125" style="86" bestFit="1" customWidth="1"/>
    <col min="11" max="11" width="33.28515625" style="86" hidden="1" customWidth="1"/>
    <col min="12" max="12" width="11.28515625" style="98" hidden="1" customWidth="1"/>
    <col min="13" max="13" width="20.5703125" style="98" hidden="1" customWidth="1"/>
    <col min="14" max="14" width="11.5703125" style="98" hidden="1" customWidth="1"/>
    <col min="15" max="15" width="25.5703125" style="98" hidden="1" customWidth="1"/>
    <col min="16" max="16" width="11.140625" style="6" hidden="1" customWidth="1"/>
    <col min="17" max="17" width="8.140625" style="6" hidden="1" customWidth="1"/>
    <col min="18" max="19" width="11.42578125" style="6" hidden="1" customWidth="1"/>
    <col min="20" max="20" width="63" style="14" hidden="1" customWidth="1"/>
    <col min="21" max="21" width="108" style="14" hidden="1" customWidth="1"/>
    <col min="22" max="16384" width="11.42578125" style="6"/>
  </cols>
  <sheetData>
    <row r="1" spans="1:21" ht="46.5" customHeight="1" thickBot="1" x14ac:dyDescent="0.3">
      <c r="A1" s="1" t="s">
        <v>279</v>
      </c>
      <c r="B1" s="2"/>
      <c r="C1" s="3"/>
      <c r="D1" s="3"/>
      <c r="E1" s="3"/>
      <c r="F1" s="3"/>
      <c r="G1" s="167" t="s">
        <v>0</v>
      </c>
      <c r="H1" s="167"/>
      <c r="I1" s="167"/>
      <c r="J1" s="176" t="s">
        <v>280</v>
      </c>
      <c r="K1" s="2"/>
      <c r="L1" s="4"/>
      <c r="M1" s="5"/>
      <c r="N1" s="5"/>
      <c r="O1" s="5"/>
      <c r="P1" s="177" t="s">
        <v>281</v>
      </c>
      <c r="Q1" s="177"/>
      <c r="R1" s="177" t="s">
        <v>282</v>
      </c>
      <c r="S1" s="177"/>
      <c r="T1" s="6"/>
      <c r="U1" s="6"/>
    </row>
    <row r="2" spans="1:21" ht="49.5" customHeight="1" thickBot="1" x14ac:dyDescent="0.3">
      <c r="A2" s="168" t="s">
        <v>1</v>
      </c>
      <c r="B2" s="168"/>
      <c r="C2" s="168"/>
      <c r="D2" s="168"/>
      <c r="E2" s="168"/>
      <c r="F2" s="7"/>
      <c r="G2" s="169" t="s">
        <v>2</v>
      </c>
      <c r="H2" s="169"/>
      <c r="I2" s="169"/>
      <c r="J2" s="2"/>
      <c r="K2" s="2"/>
      <c r="L2" s="2"/>
      <c r="M2" s="2"/>
      <c r="N2" s="2"/>
      <c r="O2" s="2"/>
      <c r="P2" s="177"/>
      <c r="Q2" s="177"/>
      <c r="R2" s="177"/>
      <c r="S2" s="177"/>
      <c r="T2" s="6"/>
      <c r="U2" s="6"/>
    </row>
    <row r="3" spans="1:21" ht="49.5" customHeight="1" thickBot="1" x14ac:dyDescent="0.3">
      <c r="A3" s="168" t="s">
        <v>3</v>
      </c>
      <c r="B3" s="168"/>
      <c r="C3" s="168"/>
      <c r="D3" s="168"/>
      <c r="E3" s="168"/>
      <c r="F3" s="8" t="s">
        <v>4</v>
      </c>
      <c r="G3" s="170"/>
      <c r="H3" s="170"/>
      <c r="I3" s="170"/>
      <c r="J3" s="2"/>
      <c r="K3" s="2"/>
      <c r="L3" s="2"/>
      <c r="M3" s="2"/>
      <c r="N3" s="2"/>
      <c r="O3" s="2"/>
      <c r="P3" s="178" t="s">
        <v>283</v>
      </c>
      <c r="Q3" s="178" t="s">
        <v>284</v>
      </c>
      <c r="R3" s="178" t="s">
        <v>283</v>
      </c>
      <c r="S3" s="178" t="s">
        <v>284</v>
      </c>
      <c r="T3" s="6"/>
      <c r="U3" s="6"/>
    </row>
    <row r="4" spans="1:21" ht="63.75" thickBot="1" x14ac:dyDescent="0.55000000000000004">
      <c r="A4" s="171"/>
      <c r="B4" s="171"/>
      <c r="C4" s="172" t="s">
        <v>5</v>
      </c>
      <c r="D4" s="173"/>
      <c r="E4" s="174"/>
      <c r="F4" s="9" t="s">
        <v>6</v>
      </c>
      <c r="G4" s="10" t="s">
        <v>7</v>
      </c>
      <c r="H4" s="9" t="s">
        <v>8</v>
      </c>
      <c r="I4" s="11" t="s">
        <v>9</v>
      </c>
      <c r="J4" s="12" t="s">
        <v>10</v>
      </c>
      <c r="K4" s="179" t="s">
        <v>285</v>
      </c>
      <c r="L4" s="13" t="s">
        <v>11</v>
      </c>
      <c r="M4" s="13" t="s">
        <v>12</v>
      </c>
      <c r="N4" s="13" t="s">
        <v>13</v>
      </c>
      <c r="O4" s="13" t="s">
        <v>14</v>
      </c>
      <c r="P4" s="180">
        <f>O72</f>
        <v>0</v>
      </c>
      <c r="Q4" s="181">
        <f>O77</f>
        <v>0</v>
      </c>
      <c r="R4" s="180">
        <f>O72</f>
        <v>0</v>
      </c>
      <c r="S4" s="181">
        <f>O77</f>
        <v>0</v>
      </c>
    </row>
    <row r="5" spans="1:21" ht="36" x14ac:dyDescent="0.55000000000000004">
      <c r="A5" s="128" t="s">
        <v>15</v>
      </c>
      <c r="B5" s="15"/>
      <c r="C5" s="16" t="s">
        <v>16</v>
      </c>
      <c r="D5" s="17"/>
      <c r="E5" s="18" t="s">
        <v>17</v>
      </c>
      <c r="F5" s="18" t="s">
        <v>18</v>
      </c>
      <c r="G5" s="101"/>
      <c r="H5" s="18" t="s">
        <v>19</v>
      </c>
      <c r="I5" s="89"/>
      <c r="J5" s="19"/>
      <c r="K5" s="19"/>
      <c r="L5" s="163">
        <v>2</v>
      </c>
      <c r="M5" s="20">
        <v>2</v>
      </c>
      <c r="N5" s="21">
        <f>M5*L$5</f>
        <v>4</v>
      </c>
      <c r="O5" s="182">
        <f>N5*G5</f>
        <v>0</v>
      </c>
      <c r="P5" s="183">
        <f t="shared" ref="P5:P6" si="0">IF(G5,"",N5)</f>
        <v>4</v>
      </c>
      <c r="Q5" s="184"/>
      <c r="T5" s="22" t="s">
        <v>20</v>
      </c>
      <c r="U5" s="23" t="s">
        <v>21</v>
      </c>
    </row>
    <row r="6" spans="1:21" ht="42" x14ac:dyDescent="0.55000000000000004">
      <c r="A6" s="134"/>
      <c r="B6" s="24"/>
      <c r="C6" s="25" t="s">
        <v>22</v>
      </c>
      <c r="D6" s="26"/>
      <c r="E6" s="27" t="s">
        <v>23</v>
      </c>
      <c r="F6" s="27" t="s">
        <v>24</v>
      </c>
      <c r="G6" s="102"/>
      <c r="H6" s="28" t="s">
        <v>19</v>
      </c>
      <c r="I6" s="89"/>
      <c r="J6" s="90"/>
      <c r="K6" s="90"/>
      <c r="L6" s="164"/>
      <c r="M6" s="29">
        <v>2</v>
      </c>
      <c r="N6" s="95">
        <f>M6*L$5</f>
        <v>4</v>
      </c>
      <c r="O6" s="185">
        <f>N6*G6</f>
        <v>0</v>
      </c>
      <c r="P6" s="183">
        <f t="shared" si="0"/>
        <v>4</v>
      </c>
      <c r="Q6" s="184"/>
      <c r="T6" s="155" t="s">
        <v>25</v>
      </c>
      <c r="U6" s="23" t="s">
        <v>21</v>
      </c>
    </row>
    <row r="7" spans="1:21" ht="42" x14ac:dyDescent="0.55000000000000004">
      <c r="A7" s="134"/>
      <c r="B7" s="24"/>
      <c r="C7" s="25" t="s">
        <v>25</v>
      </c>
      <c r="D7" s="30"/>
      <c r="E7" s="27" t="s">
        <v>26</v>
      </c>
      <c r="F7" s="27" t="s">
        <v>27</v>
      </c>
      <c r="G7" s="102"/>
      <c r="H7" s="28" t="s">
        <v>28</v>
      </c>
      <c r="I7" s="90"/>
      <c r="J7" s="90"/>
      <c r="K7" s="90"/>
      <c r="L7" s="164"/>
      <c r="M7" s="31" t="s">
        <v>29</v>
      </c>
      <c r="N7" s="32"/>
      <c r="O7" s="186" t="str">
        <f>IF(G7=1,"OK","OBLIGATORISCH!")</f>
        <v>OBLIGATORISCH!</v>
      </c>
      <c r="P7" s="184"/>
      <c r="Q7" s="183">
        <f t="shared" ref="Q7:Q8" si="1">IF(G7,"",1)</f>
        <v>1</v>
      </c>
      <c r="T7" s="155"/>
      <c r="U7" s="33" t="s">
        <v>30</v>
      </c>
    </row>
    <row r="8" spans="1:21" ht="36" x14ac:dyDescent="0.55000000000000004">
      <c r="A8" s="134"/>
      <c r="B8" s="24"/>
      <c r="C8" s="25" t="s">
        <v>31</v>
      </c>
      <c r="D8" s="30"/>
      <c r="E8" s="27" t="s">
        <v>32</v>
      </c>
      <c r="F8" s="27" t="s">
        <v>33</v>
      </c>
      <c r="G8" s="102"/>
      <c r="H8" s="28" t="s">
        <v>19</v>
      </c>
      <c r="I8" s="90"/>
      <c r="J8" s="90"/>
      <c r="K8" s="90"/>
      <c r="L8" s="164"/>
      <c r="M8" s="31" t="s">
        <v>29</v>
      </c>
      <c r="N8" s="34"/>
      <c r="O8" s="186" t="str">
        <f>IF(G8=1,"OK","OBLIGATORISCH!")</f>
        <v>OBLIGATORISCH!</v>
      </c>
      <c r="P8" s="184"/>
      <c r="Q8" s="183">
        <f t="shared" si="1"/>
        <v>1</v>
      </c>
      <c r="T8" s="155" t="s">
        <v>34</v>
      </c>
      <c r="U8" s="23" t="s">
        <v>21</v>
      </c>
    </row>
    <row r="9" spans="1:21" ht="36" x14ac:dyDescent="0.55000000000000004">
      <c r="A9" s="134"/>
      <c r="B9" s="111"/>
      <c r="C9" s="113" t="s">
        <v>34</v>
      </c>
      <c r="D9" s="35"/>
      <c r="E9" s="115" t="s">
        <v>35</v>
      </c>
      <c r="F9" s="36" t="s">
        <v>36</v>
      </c>
      <c r="G9" s="103"/>
      <c r="H9" s="166" t="s">
        <v>37</v>
      </c>
      <c r="I9" s="149"/>
      <c r="J9" s="143"/>
      <c r="K9" s="149"/>
      <c r="L9" s="164"/>
      <c r="M9" s="37">
        <v>3</v>
      </c>
      <c r="N9" s="153">
        <f>M9*L$5</f>
        <v>6</v>
      </c>
      <c r="O9" s="187" cm="1">
        <f t="array" ref="O9">IFERROR(L5*_xlfn.IFS(G9=1,M9,G10=1,M10,G11=1,M11),0)</f>
        <v>0</v>
      </c>
      <c r="P9" s="183">
        <f t="shared" ref="P9" si="2">IF(G9,"",N9)</f>
        <v>6</v>
      </c>
      <c r="Q9" s="184"/>
      <c r="T9" s="155"/>
      <c r="U9" s="23" t="s">
        <v>38</v>
      </c>
    </row>
    <row r="10" spans="1:21" ht="36" x14ac:dyDescent="0.55000000000000004">
      <c r="A10" s="134"/>
      <c r="B10" s="111"/>
      <c r="C10" s="138"/>
      <c r="D10" s="26"/>
      <c r="E10" s="140"/>
      <c r="F10" s="38" t="s">
        <v>39</v>
      </c>
      <c r="G10" s="104"/>
      <c r="H10" s="166"/>
      <c r="I10" s="117"/>
      <c r="J10" s="143"/>
      <c r="K10" s="117"/>
      <c r="L10" s="164"/>
      <c r="M10" s="39">
        <v>2</v>
      </c>
      <c r="N10" s="175"/>
      <c r="O10" s="188"/>
      <c r="P10" s="184"/>
      <c r="Q10" s="184"/>
      <c r="T10" s="155" t="s">
        <v>40</v>
      </c>
      <c r="U10" s="23" t="s">
        <v>21</v>
      </c>
    </row>
    <row r="11" spans="1:21" ht="36" x14ac:dyDescent="0.55000000000000004">
      <c r="A11" s="134"/>
      <c r="B11" s="111"/>
      <c r="C11" s="139"/>
      <c r="D11" s="40"/>
      <c r="E11" s="141"/>
      <c r="F11" s="41" t="s">
        <v>41</v>
      </c>
      <c r="G11" s="105"/>
      <c r="H11" s="166"/>
      <c r="I11" s="150"/>
      <c r="J11" s="143"/>
      <c r="K11" s="150"/>
      <c r="L11" s="164"/>
      <c r="M11" s="42">
        <v>1</v>
      </c>
      <c r="N11" s="154"/>
      <c r="O11" s="189"/>
      <c r="P11" s="184"/>
      <c r="Q11" s="184"/>
      <c r="T11" s="155"/>
      <c r="U11" s="23" t="s">
        <v>42</v>
      </c>
    </row>
    <row r="12" spans="1:21" ht="24" customHeight="1" x14ac:dyDescent="0.55000000000000004">
      <c r="A12" s="134"/>
      <c r="B12" s="160"/>
      <c r="C12" s="145" t="s">
        <v>40</v>
      </c>
      <c r="D12" s="161"/>
      <c r="E12" s="115" t="s">
        <v>43</v>
      </c>
      <c r="F12" s="43" t="s">
        <v>44</v>
      </c>
      <c r="G12" s="106"/>
      <c r="H12" s="147" t="s">
        <v>45</v>
      </c>
      <c r="I12" s="149"/>
      <c r="J12" s="143"/>
      <c r="K12" s="149"/>
      <c r="L12" s="164"/>
      <c r="M12" s="44">
        <v>2</v>
      </c>
      <c r="N12" s="119">
        <f>M12*L$5</f>
        <v>4</v>
      </c>
      <c r="O12" s="187" cm="1">
        <f t="array" ref="O12">IFERROR(L5*_xlfn.IFS(G12=1,M12,G13=1,M13),0)</f>
        <v>0</v>
      </c>
      <c r="P12" s="183">
        <f t="shared" ref="P12" si="3">IF(G12,"",N12)</f>
        <v>4</v>
      </c>
      <c r="Q12" s="184"/>
      <c r="T12" s="22" t="s">
        <v>46</v>
      </c>
      <c r="U12" s="23" t="s">
        <v>47</v>
      </c>
    </row>
    <row r="13" spans="1:21" ht="36" x14ac:dyDescent="0.55000000000000004">
      <c r="A13" s="134"/>
      <c r="B13" s="160"/>
      <c r="C13" s="146"/>
      <c r="D13" s="162"/>
      <c r="E13" s="141"/>
      <c r="F13" s="41" t="s">
        <v>48</v>
      </c>
      <c r="G13" s="105"/>
      <c r="H13" s="148"/>
      <c r="I13" s="150"/>
      <c r="J13" s="143"/>
      <c r="K13" s="150"/>
      <c r="L13" s="164"/>
      <c r="M13" s="45">
        <v>2</v>
      </c>
      <c r="N13" s="133"/>
      <c r="O13" s="189"/>
      <c r="P13" s="184"/>
      <c r="Q13" s="184"/>
      <c r="T13" s="22" t="s">
        <v>49</v>
      </c>
      <c r="U13" s="23" t="s">
        <v>50</v>
      </c>
    </row>
    <row r="14" spans="1:21" ht="42" x14ac:dyDescent="0.55000000000000004">
      <c r="A14" s="134"/>
      <c r="B14" s="24"/>
      <c r="C14" s="25" t="s">
        <v>46</v>
      </c>
      <c r="D14" s="35"/>
      <c r="E14" s="27" t="s">
        <v>51</v>
      </c>
      <c r="F14" s="28" t="s">
        <v>52</v>
      </c>
      <c r="G14" s="102"/>
      <c r="H14" s="28" t="s">
        <v>53</v>
      </c>
      <c r="I14" s="90"/>
      <c r="J14" s="90"/>
      <c r="K14" s="90"/>
      <c r="L14" s="164"/>
      <c r="M14" s="29">
        <v>3</v>
      </c>
      <c r="N14" s="95">
        <f>M14*L$5</f>
        <v>6</v>
      </c>
      <c r="O14" s="185">
        <f>N14*G14</f>
        <v>0</v>
      </c>
      <c r="P14" s="183">
        <f t="shared" ref="P14" si="4">IF(G14,"",N14)</f>
        <v>6</v>
      </c>
      <c r="Q14" s="184"/>
      <c r="T14" s="155" t="s">
        <v>54</v>
      </c>
      <c r="U14" s="23" t="s">
        <v>55</v>
      </c>
    </row>
    <row r="15" spans="1:21" ht="42" x14ac:dyDescent="0.55000000000000004">
      <c r="A15" s="134"/>
      <c r="B15" s="46" t="s">
        <v>56</v>
      </c>
      <c r="C15" s="25" t="s">
        <v>49</v>
      </c>
      <c r="D15" s="30"/>
      <c r="E15" s="27" t="s">
        <v>57</v>
      </c>
      <c r="F15" s="27" t="s">
        <v>58</v>
      </c>
      <c r="G15" s="102"/>
      <c r="H15" s="27" t="s">
        <v>59</v>
      </c>
      <c r="I15" s="87"/>
      <c r="J15" s="90"/>
      <c r="K15" s="90"/>
      <c r="L15" s="164"/>
      <c r="M15" s="47" t="s">
        <v>29</v>
      </c>
      <c r="N15" s="95"/>
      <c r="O15" s="186" t="str">
        <f>IF(G15=1,"OK","OBLIGATORISCH!")</f>
        <v>OBLIGATORISCH!</v>
      </c>
      <c r="P15" s="184"/>
      <c r="Q15" s="183">
        <f t="shared" ref="Q15:Q18" si="5">IF(G15,"",1)</f>
        <v>1</v>
      </c>
      <c r="T15" s="155"/>
      <c r="U15" s="23" t="s">
        <v>60</v>
      </c>
    </row>
    <row r="16" spans="1:21" ht="63" x14ac:dyDescent="0.55000000000000004">
      <c r="A16" s="134"/>
      <c r="B16" s="46" t="s">
        <v>61</v>
      </c>
      <c r="C16" s="25" t="s">
        <v>54</v>
      </c>
      <c r="D16" s="30"/>
      <c r="E16" s="27" t="s">
        <v>62</v>
      </c>
      <c r="F16" s="27" t="s">
        <v>63</v>
      </c>
      <c r="G16" s="102"/>
      <c r="H16" s="28" t="s">
        <v>64</v>
      </c>
      <c r="I16" s="90"/>
      <c r="J16" s="90"/>
      <c r="K16" s="90"/>
      <c r="L16" s="164"/>
      <c r="M16" s="47" t="s">
        <v>29</v>
      </c>
      <c r="N16" s="95"/>
      <c r="O16" s="186" t="str">
        <f>IF(G16=1,"OK","OBLIGATORISCH!")</f>
        <v>OBLIGATORISCH!</v>
      </c>
      <c r="P16" s="184"/>
      <c r="Q16" s="183">
        <f t="shared" si="5"/>
        <v>1</v>
      </c>
      <c r="T16" s="155" t="s">
        <v>65</v>
      </c>
      <c r="U16" s="23" t="s">
        <v>55</v>
      </c>
    </row>
    <row r="17" spans="1:21" ht="63" x14ac:dyDescent="0.55000000000000004">
      <c r="A17" s="134"/>
      <c r="B17" s="46" t="s">
        <v>66</v>
      </c>
      <c r="C17" s="25" t="s">
        <v>65</v>
      </c>
      <c r="D17" s="30"/>
      <c r="E17" s="27" t="s">
        <v>67</v>
      </c>
      <c r="F17" s="27" t="s">
        <v>68</v>
      </c>
      <c r="G17" s="102"/>
      <c r="H17" s="28" t="s">
        <v>69</v>
      </c>
      <c r="I17" s="90"/>
      <c r="J17" s="90"/>
      <c r="K17" s="90"/>
      <c r="L17" s="164"/>
      <c r="M17" s="47" t="s">
        <v>29</v>
      </c>
      <c r="N17" s="95"/>
      <c r="O17" s="186" t="str">
        <f>IF(G17=1,"OK","OBLIGATORISCH!")</f>
        <v>OBLIGATORISCH!</v>
      </c>
      <c r="P17" s="184"/>
      <c r="Q17" s="183">
        <f t="shared" si="5"/>
        <v>1</v>
      </c>
      <c r="T17" s="155"/>
      <c r="U17" s="23" t="s">
        <v>70</v>
      </c>
    </row>
    <row r="18" spans="1:21" ht="42" x14ac:dyDescent="0.55000000000000004">
      <c r="A18" s="134"/>
      <c r="B18" s="46" t="s">
        <v>56</v>
      </c>
      <c r="C18" s="25" t="s">
        <v>71</v>
      </c>
      <c r="D18" s="30"/>
      <c r="E18" s="27" t="s">
        <v>72</v>
      </c>
      <c r="F18" s="27" t="s">
        <v>73</v>
      </c>
      <c r="G18" s="102"/>
      <c r="H18" s="28" t="s">
        <v>74</v>
      </c>
      <c r="I18" s="90"/>
      <c r="J18" s="90"/>
      <c r="K18" s="90"/>
      <c r="L18" s="164"/>
      <c r="M18" s="47" t="s">
        <v>29</v>
      </c>
      <c r="N18" s="95"/>
      <c r="O18" s="186" t="str">
        <f>IF(G18=1,"OK","OBLIGATORISCH!")</f>
        <v>OBLIGATORISCH!</v>
      </c>
      <c r="P18" s="184"/>
      <c r="Q18" s="183">
        <f t="shared" si="5"/>
        <v>1</v>
      </c>
      <c r="T18" s="155" t="s">
        <v>71</v>
      </c>
      <c r="U18" s="33" t="s">
        <v>21</v>
      </c>
    </row>
    <row r="19" spans="1:21" ht="36" x14ac:dyDescent="0.55000000000000004">
      <c r="A19" s="134"/>
      <c r="B19" s="24"/>
      <c r="C19" s="25" t="s">
        <v>75</v>
      </c>
      <c r="D19" s="26"/>
      <c r="E19" s="27" t="s">
        <v>76</v>
      </c>
      <c r="F19" s="27" t="s">
        <v>77</v>
      </c>
      <c r="G19" s="102"/>
      <c r="H19" s="28" t="s">
        <v>78</v>
      </c>
      <c r="I19" s="90"/>
      <c r="J19" s="90"/>
      <c r="K19" s="90"/>
      <c r="L19" s="164"/>
      <c r="M19" s="95">
        <v>2</v>
      </c>
      <c r="N19" s="95">
        <f>M19*L$5</f>
        <v>4</v>
      </c>
      <c r="O19" s="185">
        <f>N19*G19</f>
        <v>0</v>
      </c>
      <c r="P19" s="183">
        <f t="shared" ref="P19" si="6">IF(G19,"",N19)</f>
        <v>4</v>
      </c>
      <c r="Q19" s="184"/>
      <c r="T19" s="155"/>
      <c r="U19" s="33" t="s">
        <v>79</v>
      </c>
    </row>
    <row r="20" spans="1:21" ht="42" x14ac:dyDescent="0.55000000000000004">
      <c r="A20" s="134"/>
      <c r="B20" s="46" t="s">
        <v>80</v>
      </c>
      <c r="C20" s="25" t="s">
        <v>81</v>
      </c>
      <c r="D20" s="30"/>
      <c r="E20" s="48" t="s">
        <v>82</v>
      </c>
      <c r="F20" s="27" t="s">
        <v>83</v>
      </c>
      <c r="G20" s="102"/>
      <c r="H20" s="28" t="s">
        <v>19</v>
      </c>
      <c r="I20" s="90"/>
      <c r="J20" s="90"/>
      <c r="K20" s="90"/>
      <c r="L20" s="164"/>
      <c r="M20" s="47" t="s">
        <v>29</v>
      </c>
      <c r="N20" s="95"/>
      <c r="O20" s="186" t="str">
        <f>IF(G20=1,"OK","OBLIGATORISCH!")</f>
        <v>OBLIGATORISCH!</v>
      </c>
      <c r="P20" s="184"/>
      <c r="Q20" s="183">
        <f t="shared" ref="Q20:Q23" si="7">IF(G20,"",1)</f>
        <v>1</v>
      </c>
      <c r="T20" s="22" t="s">
        <v>75</v>
      </c>
      <c r="U20" s="23" t="s">
        <v>84</v>
      </c>
    </row>
    <row r="21" spans="1:21" ht="69.75" customHeight="1" thickBot="1" x14ac:dyDescent="0.6">
      <c r="A21" s="129"/>
      <c r="B21" s="49" t="s">
        <v>85</v>
      </c>
      <c r="C21" s="50" t="s">
        <v>86</v>
      </c>
      <c r="D21" s="51"/>
      <c r="E21" s="43" t="s">
        <v>87</v>
      </c>
      <c r="F21" s="43" t="s">
        <v>88</v>
      </c>
      <c r="G21" s="106"/>
      <c r="H21" s="43" t="s">
        <v>89</v>
      </c>
      <c r="I21" s="90"/>
      <c r="J21" s="91"/>
      <c r="K21" s="91"/>
      <c r="L21" s="165"/>
      <c r="M21" s="52" t="s">
        <v>29</v>
      </c>
      <c r="N21" s="92"/>
      <c r="O21" s="190" t="str">
        <f>IF(G21=1,"OK","OBLIGATORISCH!")</f>
        <v>OBLIGATORISCH!</v>
      </c>
      <c r="P21" s="184"/>
      <c r="Q21" s="183">
        <f t="shared" si="7"/>
        <v>1</v>
      </c>
      <c r="T21" s="158" t="s">
        <v>86</v>
      </c>
      <c r="U21" s="23" t="s">
        <v>90</v>
      </c>
    </row>
    <row r="22" spans="1:21" ht="63" x14ac:dyDescent="0.55000000000000004">
      <c r="A22" s="128" t="s">
        <v>91</v>
      </c>
      <c r="B22" s="53" t="s">
        <v>92</v>
      </c>
      <c r="C22" s="16" t="s">
        <v>93</v>
      </c>
      <c r="D22" s="54"/>
      <c r="E22" s="18" t="s">
        <v>94</v>
      </c>
      <c r="F22" s="18" t="s">
        <v>95</v>
      </c>
      <c r="G22" s="101"/>
      <c r="H22" s="18" t="s">
        <v>96</v>
      </c>
      <c r="I22" s="19"/>
      <c r="J22" s="19"/>
      <c r="K22" s="19"/>
      <c r="L22" s="135">
        <v>3</v>
      </c>
      <c r="M22" s="55" t="s">
        <v>29</v>
      </c>
      <c r="N22" s="21"/>
      <c r="O22" s="191" t="str">
        <f>IF(G22=1,"OK","OBLIGATORISCH!")</f>
        <v>OBLIGATORISCH!</v>
      </c>
      <c r="P22" s="184"/>
      <c r="Q22" s="183">
        <f t="shared" si="7"/>
        <v>1</v>
      </c>
      <c r="T22" s="159"/>
      <c r="U22" s="23" t="s">
        <v>97</v>
      </c>
    </row>
    <row r="23" spans="1:21" ht="63" x14ac:dyDescent="0.55000000000000004">
      <c r="A23" s="134"/>
      <c r="B23" s="46" t="s">
        <v>92</v>
      </c>
      <c r="C23" s="25" t="s">
        <v>98</v>
      </c>
      <c r="D23" s="30"/>
      <c r="E23" s="27" t="s">
        <v>99</v>
      </c>
      <c r="F23" s="27" t="s">
        <v>100</v>
      </c>
      <c r="G23" s="102"/>
      <c r="H23" s="28" t="s">
        <v>101</v>
      </c>
      <c r="I23" s="90"/>
      <c r="J23" s="90"/>
      <c r="K23" s="90"/>
      <c r="L23" s="136"/>
      <c r="M23" s="47" t="s">
        <v>29</v>
      </c>
      <c r="N23" s="95"/>
      <c r="O23" s="186" t="str">
        <f>IF(G23=1,"OK","OBLIGATORISCH!")</f>
        <v>OBLIGATORISCH!</v>
      </c>
      <c r="P23" s="184"/>
      <c r="Q23" s="183">
        <f t="shared" si="7"/>
        <v>1</v>
      </c>
      <c r="T23" s="155" t="s">
        <v>102</v>
      </c>
      <c r="U23" s="33" t="s">
        <v>21</v>
      </c>
    </row>
    <row r="24" spans="1:21" ht="126" x14ac:dyDescent="0.55000000000000004">
      <c r="A24" s="134"/>
      <c r="B24" s="24"/>
      <c r="C24" s="25" t="s">
        <v>103</v>
      </c>
      <c r="D24" s="35"/>
      <c r="E24" s="27" t="s">
        <v>104</v>
      </c>
      <c r="F24" s="27" t="s">
        <v>286</v>
      </c>
      <c r="G24" s="102"/>
      <c r="H24" s="28" t="s">
        <v>105</v>
      </c>
      <c r="I24" s="90"/>
      <c r="J24" s="90"/>
      <c r="K24" s="90"/>
      <c r="L24" s="136"/>
      <c r="M24" s="95">
        <v>3</v>
      </c>
      <c r="N24" s="95">
        <f t="shared" ref="N24:N29" si="8">M24*L$22</f>
        <v>9</v>
      </c>
      <c r="O24" s="185">
        <f t="shared" ref="O24:O29" si="9">N24*G24</f>
        <v>0</v>
      </c>
      <c r="P24" s="183">
        <f t="shared" ref="P24:P29" si="10">IF(G24,"",N24)</f>
        <v>9</v>
      </c>
      <c r="Q24" s="184"/>
      <c r="T24" s="155"/>
      <c r="U24" s="33" t="s">
        <v>106</v>
      </c>
    </row>
    <row r="25" spans="1:21" ht="42" x14ac:dyDescent="0.55000000000000004">
      <c r="A25" s="134"/>
      <c r="B25" s="24"/>
      <c r="C25" s="25" t="s">
        <v>107</v>
      </c>
      <c r="D25" s="40"/>
      <c r="E25" s="27" t="s">
        <v>108</v>
      </c>
      <c r="F25" s="27" t="s">
        <v>109</v>
      </c>
      <c r="G25" s="102"/>
      <c r="H25" s="28" t="s">
        <v>110</v>
      </c>
      <c r="I25" s="90"/>
      <c r="J25" s="90"/>
      <c r="K25" s="90"/>
      <c r="L25" s="136"/>
      <c r="M25" s="95">
        <v>1</v>
      </c>
      <c r="N25" s="95">
        <f t="shared" si="8"/>
        <v>3</v>
      </c>
      <c r="O25" s="185">
        <f t="shared" si="9"/>
        <v>0</v>
      </c>
      <c r="P25" s="183">
        <f t="shared" si="10"/>
        <v>3</v>
      </c>
      <c r="Q25" s="184"/>
      <c r="T25" s="155" t="s">
        <v>93</v>
      </c>
      <c r="U25" s="33" t="s">
        <v>111</v>
      </c>
    </row>
    <row r="26" spans="1:21" ht="84" x14ac:dyDescent="0.55000000000000004">
      <c r="A26" s="134"/>
      <c r="B26" s="24"/>
      <c r="C26" s="25" t="s">
        <v>112</v>
      </c>
      <c r="D26" s="35"/>
      <c r="E26" s="27" t="s">
        <v>113</v>
      </c>
      <c r="F26" s="27" t="s">
        <v>114</v>
      </c>
      <c r="G26" s="102"/>
      <c r="H26" s="28" t="s">
        <v>115</v>
      </c>
      <c r="I26" s="90"/>
      <c r="J26" s="90"/>
      <c r="K26" s="90"/>
      <c r="L26" s="136"/>
      <c r="M26" s="95">
        <v>3</v>
      </c>
      <c r="N26" s="95">
        <f t="shared" si="8"/>
        <v>9</v>
      </c>
      <c r="O26" s="185">
        <f t="shared" si="9"/>
        <v>0</v>
      </c>
      <c r="P26" s="183">
        <f t="shared" si="10"/>
        <v>9</v>
      </c>
      <c r="Q26" s="184"/>
      <c r="T26" s="155"/>
      <c r="U26" s="33" t="s">
        <v>116</v>
      </c>
    </row>
    <row r="27" spans="1:21" ht="63" x14ac:dyDescent="0.55000000000000004">
      <c r="A27" s="134"/>
      <c r="B27" s="24"/>
      <c r="C27" s="25" t="s">
        <v>117</v>
      </c>
      <c r="D27" s="40"/>
      <c r="E27" s="27" t="s">
        <v>118</v>
      </c>
      <c r="F27" s="27" t="s">
        <v>119</v>
      </c>
      <c r="G27" s="102"/>
      <c r="H27" s="28" t="s">
        <v>101</v>
      </c>
      <c r="I27" s="90"/>
      <c r="J27" s="90"/>
      <c r="K27" s="90"/>
      <c r="L27" s="136"/>
      <c r="M27" s="56">
        <v>1</v>
      </c>
      <c r="N27" s="95">
        <f t="shared" si="8"/>
        <v>3</v>
      </c>
      <c r="O27" s="185">
        <f t="shared" si="9"/>
        <v>0</v>
      </c>
      <c r="P27" s="183">
        <f t="shared" si="10"/>
        <v>3</v>
      </c>
      <c r="Q27" s="184"/>
      <c r="T27" s="155" t="s">
        <v>120</v>
      </c>
      <c r="U27" s="33" t="s">
        <v>121</v>
      </c>
    </row>
    <row r="28" spans="1:21" ht="80.099999999999994" customHeight="1" x14ac:dyDescent="0.55000000000000004">
      <c r="A28" s="134"/>
      <c r="B28" s="24"/>
      <c r="C28" s="25" t="s">
        <v>122</v>
      </c>
      <c r="D28" s="35"/>
      <c r="E28" s="27" t="s">
        <v>123</v>
      </c>
      <c r="F28" s="27" t="s">
        <v>124</v>
      </c>
      <c r="G28" s="102"/>
      <c r="H28" s="28" t="s">
        <v>125</v>
      </c>
      <c r="I28" s="90"/>
      <c r="J28" s="90"/>
      <c r="K28" s="90"/>
      <c r="L28" s="136"/>
      <c r="M28" s="95">
        <v>3</v>
      </c>
      <c r="N28" s="95">
        <f t="shared" si="8"/>
        <v>9</v>
      </c>
      <c r="O28" s="185">
        <f t="shared" si="9"/>
        <v>0</v>
      </c>
      <c r="P28" s="183">
        <f t="shared" si="10"/>
        <v>9</v>
      </c>
      <c r="Q28" s="184"/>
      <c r="T28" s="155"/>
      <c r="U28" s="33" t="s">
        <v>126</v>
      </c>
    </row>
    <row r="29" spans="1:21" ht="42" x14ac:dyDescent="0.55000000000000004">
      <c r="A29" s="134"/>
      <c r="B29" s="24"/>
      <c r="C29" s="25" t="s">
        <v>127</v>
      </c>
      <c r="D29" s="35"/>
      <c r="E29" s="27" t="s">
        <v>128</v>
      </c>
      <c r="F29" s="27" t="s">
        <v>129</v>
      </c>
      <c r="G29" s="102"/>
      <c r="H29" s="28" t="s">
        <v>130</v>
      </c>
      <c r="I29" s="90"/>
      <c r="J29" s="90"/>
      <c r="K29" s="90"/>
      <c r="L29" s="136"/>
      <c r="M29" s="95">
        <v>3</v>
      </c>
      <c r="N29" s="95">
        <f t="shared" si="8"/>
        <v>9</v>
      </c>
      <c r="O29" s="185">
        <f t="shared" si="9"/>
        <v>0</v>
      </c>
      <c r="P29" s="183">
        <f t="shared" si="10"/>
        <v>9</v>
      </c>
      <c r="Q29" s="184"/>
      <c r="T29" s="155" t="s">
        <v>103</v>
      </c>
      <c r="U29" s="33" t="s">
        <v>131</v>
      </c>
    </row>
    <row r="30" spans="1:21" ht="42" x14ac:dyDescent="0.55000000000000004">
      <c r="A30" s="134"/>
      <c r="B30" s="24"/>
      <c r="C30" s="25" t="s">
        <v>132</v>
      </c>
      <c r="D30" s="30"/>
      <c r="E30" s="27" t="s">
        <v>133</v>
      </c>
      <c r="F30" s="27" t="s">
        <v>134</v>
      </c>
      <c r="G30" s="102"/>
      <c r="H30" s="28" t="s">
        <v>135</v>
      </c>
      <c r="I30" s="90"/>
      <c r="J30" s="90"/>
      <c r="K30" s="90"/>
      <c r="L30" s="136"/>
      <c r="M30" s="47" t="s">
        <v>29</v>
      </c>
      <c r="N30" s="95"/>
      <c r="O30" s="186" t="str">
        <f>IF(G30=1,"OK","OBLIGATORISCH!")</f>
        <v>OBLIGATORISCH!</v>
      </c>
      <c r="P30" s="184"/>
      <c r="Q30" s="183">
        <f t="shared" ref="Q30:Q33" si="11">IF(G30,"",1)</f>
        <v>1</v>
      </c>
      <c r="T30" s="155"/>
      <c r="U30" s="33" t="s">
        <v>136</v>
      </c>
    </row>
    <row r="31" spans="1:21" ht="42" x14ac:dyDescent="0.55000000000000004">
      <c r="A31" s="134"/>
      <c r="B31" s="24"/>
      <c r="C31" s="25" t="s">
        <v>137</v>
      </c>
      <c r="D31" s="30"/>
      <c r="E31" s="27" t="s">
        <v>138</v>
      </c>
      <c r="F31" s="27" t="s">
        <v>139</v>
      </c>
      <c r="G31" s="102"/>
      <c r="H31" s="28" t="s">
        <v>140</v>
      </c>
      <c r="I31" s="90"/>
      <c r="J31" s="90"/>
      <c r="K31" s="90"/>
      <c r="L31" s="136"/>
      <c r="M31" s="47" t="s">
        <v>29</v>
      </c>
      <c r="N31" s="95"/>
      <c r="O31" s="186" t="str">
        <f>IF(G31=1,"OK","OBLIGATORISCH!")</f>
        <v>OBLIGATORISCH!</v>
      </c>
      <c r="P31" s="184"/>
      <c r="Q31" s="183">
        <f t="shared" si="11"/>
        <v>1</v>
      </c>
      <c r="T31" s="155" t="s">
        <v>107</v>
      </c>
      <c r="U31" s="33" t="s">
        <v>141</v>
      </c>
    </row>
    <row r="32" spans="1:21" ht="36.75" thickBot="1" x14ac:dyDescent="0.6">
      <c r="A32" s="129"/>
      <c r="B32" s="57"/>
      <c r="C32" s="58" t="s">
        <v>142</v>
      </c>
      <c r="D32" s="59"/>
      <c r="E32" s="60" t="s">
        <v>143</v>
      </c>
      <c r="F32" s="60" t="s">
        <v>144</v>
      </c>
      <c r="G32" s="107"/>
      <c r="H32" s="60" t="s">
        <v>19</v>
      </c>
      <c r="I32" s="94"/>
      <c r="J32" s="94"/>
      <c r="K32" s="94"/>
      <c r="L32" s="137"/>
      <c r="M32" s="61" t="s">
        <v>29</v>
      </c>
      <c r="N32" s="96"/>
      <c r="O32" s="192" t="str">
        <f>IF(G32=1,"OK","OBLIGATORISCH!")</f>
        <v>OBLIGATORISCH!</v>
      </c>
      <c r="P32" s="184"/>
      <c r="Q32" s="183">
        <f t="shared" si="11"/>
        <v>1</v>
      </c>
      <c r="T32" s="155"/>
      <c r="U32" s="33" t="s">
        <v>145</v>
      </c>
    </row>
    <row r="33" spans="1:21" ht="46.5" x14ac:dyDescent="0.55000000000000004">
      <c r="A33" s="128" t="s">
        <v>146</v>
      </c>
      <c r="B33" s="53" t="s">
        <v>147</v>
      </c>
      <c r="C33" s="16" t="s">
        <v>148</v>
      </c>
      <c r="D33" s="54"/>
      <c r="E33" s="18" t="s">
        <v>149</v>
      </c>
      <c r="F33" s="18" t="s">
        <v>150</v>
      </c>
      <c r="G33" s="101"/>
      <c r="H33" s="18" t="s">
        <v>151</v>
      </c>
      <c r="I33" s="19"/>
      <c r="J33" s="19"/>
      <c r="K33" s="19"/>
      <c r="L33" s="135">
        <v>2</v>
      </c>
      <c r="M33" s="55" t="s">
        <v>29</v>
      </c>
      <c r="N33" s="100"/>
      <c r="O33" s="191" t="str">
        <f>IF(G33=1,"OK","OBLIGATORISCH!")</f>
        <v>OBLIGATORISCH!</v>
      </c>
      <c r="P33" s="184"/>
      <c r="Q33" s="183">
        <f t="shared" si="11"/>
        <v>1</v>
      </c>
      <c r="T33" s="22" t="s">
        <v>112</v>
      </c>
      <c r="U33" s="23" t="s">
        <v>152</v>
      </c>
    </row>
    <row r="34" spans="1:21" ht="36" x14ac:dyDescent="0.55000000000000004">
      <c r="A34" s="134"/>
      <c r="B34" s="111"/>
      <c r="C34" s="113" t="s">
        <v>153</v>
      </c>
      <c r="D34" s="26"/>
      <c r="E34" s="115" t="s">
        <v>154</v>
      </c>
      <c r="F34" s="36" t="s">
        <v>155</v>
      </c>
      <c r="G34" s="106"/>
      <c r="H34" s="147" t="s">
        <v>19</v>
      </c>
      <c r="I34" s="143"/>
      <c r="J34" s="143"/>
      <c r="K34" s="149"/>
      <c r="L34" s="136"/>
      <c r="M34" s="62">
        <v>2</v>
      </c>
      <c r="N34" s="153">
        <f>M34*L$33</f>
        <v>4</v>
      </c>
      <c r="O34" s="187" cm="1">
        <f t="array" ref="O34">IFERROR(L33*_xlfn.IFS(G34=1,M34,G35=1,M35),0)</f>
        <v>0</v>
      </c>
      <c r="P34" s="183">
        <f t="shared" ref="P34" si="12">IF(G34,"",N34)</f>
        <v>4</v>
      </c>
      <c r="Q34" s="184"/>
      <c r="T34" s="22" t="s">
        <v>156</v>
      </c>
      <c r="U34" s="33" t="s">
        <v>121</v>
      </c>
    </row>
    <row r="35" spans="1:21" ht="36" x14ac:dyDescent="0.55000000000000004">
      <c r="A35" s="134"/>
      <c r="B35" s="111"/>
      <c r="C35" s="139"/>
      <c r="D35" s="40"/>
      <c r="E35" s="141"/>
      <c r="F35" s="63" t="s">
        <v>157</v>
      </c>
      <c r="G35" s="105"/>
      <c r="H35" s="148"/>
      <c r="I35" s="143"/>
      <c r="J35" s="143"/>
      <c r="K35" s="150"/>
      <c r="L35" s="136"/>
      <c r="M35" s="64">
        <v>1</v>
      </c>
      <c r="N35" s="154"/>
      <c r="O35" s="189"/>
      <c r="P35" s="184"/>
      <c r="Q35" s="184"/>
      <c r="T35" s="155" t="s">
        <v>148</v>
      </c>
      <c r="U35" s="33" t="s">
        <v>158</v>
      </c>
    </row>
    <row r="36" spans="1:21" ht="63" x14ac:dyDescent="0.55000000000000004">
      <c r="A36" s="134"/>
      <c r="B36" s="24"/>
      <c r="C36" s="25" t="s">
        <v>159</v>
      </c>
      <c r="D36" s="35"/>
      <c r="E36" s="27" t="s">
        <v>160</v>
      </c>
      <c r="F36" s="27" t="s">
        <v>161</v>
      </c>
      <c r="G36" s="102"/>
      <c r="H36" s="28" t="s">
        <v>162</v>
      </c>
      <c r="I36" s="91"/>
      <c r="J36" s="90"/>
      <c r="K36" s="90"/>
      <c r="L36" s="136"/>
      <c r="M36" s="95">
        <v>3</v>
      </c>
      <c r="N36" s="93">
        <f>M36*L$33</f>
        <v>6</v>
      </c>
      <c r="O36" s="185">
        <f>N36*G36</f>
        <v>0</v>
      </c>
      <c r="P36" s="183">
        <f t="shared" ref="P36" si="13">IF(G36,"",N36)</f>
        <v>6</v>
      </c>
      <c r="Q36" s="184"/>
      <c r="T36" s="155"/>
      <c r="U36" s="33" t="s">
        <v>163</v>
      </c>
    </row>
    <row r="37" spans="1:21" ht="42" x14ac:dyDescent="0.55000000000000004">
      <c r="A37" s="134"/>
      <c r="B37" s="46" t="s">
        <v>147</v>
      </c>
      <c r="C37" s="25" t="s">
        <v>164</v>
      </c>
      <c r="D37" s="30"/>
      <c r="E37" s="27" t="s">
        <v>165</v>
      </c>
      <c r="F37" s="27" t="s">
        <v>166</v>
      </c>
      <c r="G37" s="102"/>
      <c r="H37" s="28" t="s">
        <v>162</v>
      </c>
      <c r="I37" s="90"/>
      <c r="J37" s="90"/>
      <c r="K37" s="90"/>
      <c r="L37" s="136"/>
      <c r="M37" s="47" t="s">
        <v>29</v>
      </c>
      <c r="N37" s="95"/>
      <c r="O37" s="186" t="str">
        <f>IF(G37=1,"OK","OBLIGATORISCH!")</f>
        <v>OBLIGATORISCH!</v>
      </c>
      <c r="P37" s="184"/>
      <c r="Q37" s="183">
        <f t="shared" ref="Q37:Q40" si="14">IF(G37,"",1)</f>
        <v>1</v>
      </c>
      <c r="T37" s="155" t="s">
        <v>167</v>
      </c>
      <c r="U37" s="23" t="s">
        <v>21</v>
      </c>
    </row>
    <row r="38" spans="1:21" ht="48" customHeight="1" x14ac:dyDescent="0.55000000000000004">
      <c r="A38" s="134"/>
      <c r="B38" s="46" t="s">
        <v>147</v>
      </c>
      <c r="C38" s="25" t="s">
        <v>168</v>
      </c>
      <c r="D38" s="30"/>
      <c r="E38" s="27" t="s">
        <v>169</v>
      </c>
      <c r="F38" s="27" t="s">
        <v>170</v>
      </c>
      <c r="G38" s="102"/>
      <c r="H38" s="28" t="s">
        <v>162</v>
      </c>
      <c r="I38" s="90"/>
      <c r="J38" s="90"/>
      <c r="K38" s="90"/>
      <c r="L38" s="136"/>
      <c r="M38" s="47" t="s">
        <v>29</v>
      </c>
      <c r="N38" s="95"/>
      <c r="O38" s="186" t="str">
        <f>IF(G38=1,"OK","OBLIGATORISCH!")</f>
        <v>OBLIGATORISCH!</v>
      </c>
      <c r="P38" s="184"/>
      <c r="Q38" s="183">
        <f t="shared" si="14"/>
        <v>1</v>
      </c>
      <c r="T38" s="155"/>
      <c r="U38" s="33" t="s">
        <v>171</v>
      </c>
    </row>
    <row r="39" spans="1:21" ht="42" x14ac:dyDescent="0.55000000000000004">
      <c r="A39" s="134"/>
      <c r="B39" s="46" t="s">
        <v>61</v>
      </c>
      <c r="C39" s="25" t="s">
        <v>172</v>
      </c>
      <c r="D39" s="30"/>
      <c r="E39" s="27" t="s">
        <v>173</v>
      </c>
      <c r="F39" s="27" t="s">
        <v>174</v>
      </c>
      <c r="G39" s="102"/>
      <c r="H39" s="28" t="s">
        <v>162</v>
      </c>
      <c r="I39" s="90"/>
      <c r="J39" s="90"/>
      <c r="K39" s="90"/>
      <c r="L39" s="136"/>
      <c r="M39" s="47" t="s">
        <v>29</v>
      </c>
      <c r="N39" s="95"/>
      <c r="O39" s="186" t="str">
        <f>IF(G39=1,"OK","OBLIGATORISCH!")</f>
        <v>OBLIGATORISCH!</v>
      </c>
      <c r="P39" s="184"/>
      <c r="Q39" s="183">
        <f t="shared" si="14"/>
        <v>1</v>
      </c>
      <c r="T39" s="22" t="s">
        <v>175</v>
      </c>
      <c r="U39" s="33" t="s">
        <v>176</v>
      </c>
    </row>
    <row r="40" spans="1:21" ht="46.5" x14ac:dyDescent="0.55000000000000004">
      <c r="A40" s="134"/>
      <c r="B40" s="46" t="s">
        <v>147</v>
      </c>
      <c r="C40" s="25" t="s">
        <v>177</v>
      </c>
      <c r="D40" s="30"/>
      <c r="E40" s="27" t="s">
        <v>178</v>
      </c>
      <c r="F40" s="27" t="s">
        <v>179</v>
      </c>
      <c r="G40" s="102"/>
      <c r="H40" s="28" t="s">
        <v>162</v>
      </c>
      <c r="I40" s="90"/>
      <c r="J40" s="90"/>
      <c r="K40" s="90"/>
      <c r="L40" s="136"/>
      <c r="M40" s="47" t="s">
        <v>29</v>
      </c>
      <c r="N40" s="95"/>
      <c r="O40" s="186" t="str">
        <f>IF(G40=1,"OK","OBLIGATORISCH!")</f>
        <v>OBLIGATORISCH!</v>
      </c>
      <c r="P40" s="184"/>
      <c r="Q40" s="183">
        <f t="shared" si="14"/>
        <v>1</v>
      </c>
      <c r="T40" s="22" t="s">
        <v>180</v>
      </c>
      <c r="U40" s="23" t="s">
        <v>181</v>
      </c>
    </row>
    <row r="41" spans="1:21" ht="42" x14ac:dyDescent="0.55000000000000004">
      <c r="A41" s="134"/>
      <c r="B41" s="46"/>
      <c r="C41" s="25" t="s">
        <v>182</v>
      </c>
      <c r="D41" s="35"/>
      <c r="E41" s="27" t="s">
        <v>183</v>
      </c>
      <c r="F41" s="27" t="s">
        <v>184</v>
      </c>
      <c r="G41" s="102"/>
      <c r="H41" s="28" t="s">
        <v>162</v>
      </c>
      <c r="I41" s="90"/>
      <c r="J41" s="90"/>
      <c r="K41" s="90"/>
      <c r="L41" s="136"/>
      <c r="M41" s="95">
        <v>3</v>
      </c>
      <c r="N41" s="95">
        <f>M41*L$33</f>
        <v>6</v>
      </c>
      <c r="O41" s="185">
        <f>N41*G41</f>
        <v>0</v>
      </c>
      <c r="P41" s="183">
        <f t="shared" ref="P41:P42" si="15">IF(G41,"",N41)</f>
        <v>6</v>
      </c>
      <c r="Q41" s="184"/>
      <c r="T41" s="22" t="s">
        <v>185</v>
      </c>
      <c r="U41" s="33" t="s">
        <v>186</v>
      </c>
    </row>
    <row r="42" spans="1:21" ht="63" x14ac:dyDescent="0.55000000000000004">
      <c r="A42" s="134"/>
      <c r="B42" s="24"/>
      <c r="C42" s="25" t="s">
        <v>175</v>
      </c>
      <c r="D42" s="35"/>
      <c r="E42" s="27" t="s">
        <v>287</v>
      </c>
      <c r="F42" s="27" t="s">
        <v>288</v>
      </c>
      <c r="G42" s="102"/>
      <c r="H42" s="28" t="s">
        <v>289</v>
      </c>
      <c r="I42" s="90"/>
      <c r="J42" s="90"/>
      <c r="K42" s="90"/>
      <c r="L42" s="136"/>
      <c r="M42" s="95">
        <v>3</v>
      </c>
      <c r="N42" s="95">
        <f>M42*L$33</f>
        <v>6</v>
      </c>
      <c r="O42" s="185">
        <f>N42*G42</f>
        <v>0</v>
      </c>
      <c r="P42" s="183">
        <f t="shared" si="15"/>
        <v>6</v>
      </c>
      <c r="Q42" s="184"/>
      <c r="T42" s="155" t="s">
        <v>187</v>
      </c>
      <c r="U42" s="65" t="s">
        <v>21</v>
      </c>
    </row>
    <row r="43" spans="1:21" ht="42" x14ac:dyDescent="0.55000000000000004">
      <c r="A43" s="134"/>
      <c r="B43" s="46" t="s">
        <v>188</v>
      </c>
      <c r="C43" s="25" t="s">
        <v>189</v>
      </c>
      <c r="D43" s="30"/>
      <c r="E43" s="27" t="s">
        <v>190</v>
      </c>
      <c r="F43" s="27" t="s">
        <v>191</v>
      </c>
      <c r="G43" s="102"/>
      <c r="H43" s="28" t="s">
        <v>162</v>
      </c>
      <c r="I43" s="90"/>
      <c r="J43" s="90"/>
      <c r="K43" s="90"/>
      <c r="L43" s="136"/>
      <c r="M43" s="47" t="s">
        <v>29</v>
      </c>
      <c r="N43" s="95"/>
      <c r="O43" s="186" t="str">
        <f>IF(G43=1,"OK","OBLIGATORISCH!")</f>
        <v>OBLIGATORISCH!</v>
      </c>
      <c r="P43" s="184"/>
      <c r="Q43" s="183">
        <f t="shared" ref="Q43:Q44" si="16">IF(G43,"",1)</f>
        <v>1</v>
      </c>
      <c r="T43" s="155"/>
      <c r="U43" s="33" t="s">
        <v>192</v>
      </c>
    </row>
    <row r="44" spans="1:21" ht="36" x14ac:dyDescent="0.55000000000000004">
      <c r="A44" s="134"/>
      <c r="B44" s="46" t="s">
        <v>188</v>
      </c>
      <c r="C44" s="25" t="s">
        <v>193</v>
      </c>
      <c r="D44" s="30"/>
      <c r="E44" s="27" t="s">
        <v>194</v>
      </c>
      <c r="F44" s="27" t="s">
        <v>195</v>
      </c>
      <c r="G44" s="102"/>
      <c r="H44" s="28" t="s">
        <v>19</v>
      </c>
      <c r="I44" s="90"/>
      <c r="J44" s="90"/>
      <c r="K44" s="90"/>
      <c r="L44" s="136"/>
      <c r="M44" s="47" t="s">
        <v>29</v>
      </c>
      <c r="N44" s="95"/>
      <c r="O44" s="186" t="str">
        <f>IF(G44=1,"OK","OBLIGATORISCH!")</f>
        <v>OBLIGATORISCH!</v>
      </c>
      <c r="P44" s="184"/>
      <c r="Q44" s="183">
        <f t="shared" si="16"/>
        <v>1</v>
      </c>
      <c r="T44" s="155" t="s">
        <v>196</v>
      </c>
      <c r="U44" s="65" t="s">
        <v>21</v>
      </c>
    </row>
    <row r="45" spans="1:21" ht="36" x14ac:dyDescent="0.55000000000000004">
      <c r="A45" s="134"/>
      <c r="B45" s="156"/>
      <c r="C45" s="113" t="s">
        <v>180</v>
      </c>
      <c r="D45" s="35"/>
      <c r="E45" s="115" t="s">
        <v>197</v>
      </c>
      <c r="F45" s="36" t="s">
        <v>155</v>
      </c>
      <c r="G45" s="103"/>
      <c r="H45" s="115" t="s">
        <v>198</v>
      </c>
      <c r="I45" s="117"/>
      <c r="J45" s="117"/>
      <c r="K45" s="91"/>
      <c r="L45" s="136"/>
      <c r="M45" s="88">
        <v>3</v>
      </c>
      <c r="N45" s="151">
        <f>M45*L$33</f>
        <v>6</v>
      </c>
      <c r="O45" s="187" cm="1">
        <f t="array" ref="O45">IFERROR(L33*_xlfn.IFS(G45=1,M45,G46=1,M46),0)</f>
        <v>0</v>
      </c>
      <c r="P45" s="183">
        <f t="shared" ref="P45" si="17">IF(G45,"",N45)</f>
        <v>6</v>
      </c>
      <c r="Q45" s="184"/>
      <c r="T45" s="155"/>
      <c r="U45" s="33" t="s">
        <v>199</v>
      </c>
    </row>
    <row r="46" spans="1:21" ht="36.75" thickBot="1" x14ac:dyDescent="0.6">
      <c r="A46" s="129"/>
      <c r="B46" s="157"/>
      <c r="C46" s="114"/>
      <c r="D46" s="66"/>
      <c r="E46" s="116"/>
      <c r="F46" s="67" t="s">
        <v>157</v>
      </c>
      <c r="G46" s="108"/>
      <c r="H46" s="116"/>
      <c r="I46" s="118"/>
      <c r="J46" s="118"/>
      <c r="K46" s="94"/>
      <c r="L46" s="137"/>
      <c r="M46" s="97">
        <v>1</v>
      </c>
      <c r="N46" s="152"/>
      <c r="O46" s="193"/>
      <c r="P46" s="184"/>
      <c r="Q46" s="184"/>
      <c r="T46" s="22" t="s">
        <v>200</v>
      </c>
      <c r="U46" s="33" t="s">
        <v>201</v>
      </c>
    </row>
    <row r="47" spans="1:21" ht="42" x14ac:dyDescent="0.55000000000000004">
      <c r="A47" s="128" t="s">
        <v>202</v>
      </c>
      <c r="B47" s="53" t="s">
        <v>203</v>
      </c>
      <c r="C47" s="16" t="s">
        <v>204</v>
      </c>
      <c r="D47" s="54"/>
      <c r="E47" s="18" t="s">
        <v>205</v>
      </c>
      <c r="F47" s="18" t="s">
        <v>206</v>
      </c>
      <c r="G47" s="101"/>
      <c r="H47" s="18" t="s">
        <v>207</v>
      </c>
      <c r="I47" s="90"/>
      <c r="J47" s="19"/>
      <c r="K47" s="19"/>
      <c r="L47" s="135">
        <v>1</v>
      </c>
      <c r="M47" s="55" t="s">
        <v>29</v>
      </c>
      <c r="N47" s="21"/>
      <c r="O47" s="191" t="str">
        <f>IF(G47=1,"OK","OBLIGATORISCH!")</f>
        <v>OBLIGATORISCH!</v>
      </c>
      <c r="P47" s="184"/>
      <c r="Q47" s="183">
        <f t="shared" ref="Q47:Q50" si="18">IF(G47,"",1)</f>
        <v>1</v>
      </c>
      <c r="T47" s="22" t="s">
        <v>208</v>
      </c>
      <c r="U47" s="33" t="s">
        <v>209</v>
      </c>
    </row>
    <row r="48" spans="1:21" ht="42" x14ac:dyDescent="0.55000000000000004">
      <c r="A48" s="134"/>
      <c r="B48" s="46" t="s">
        <v>203</v>
      </c>
      <c r="C48" s="25" t="s">
        <v>185</v>
      </c>
      <c r="D48" s="30"/>
      <c r="E48" s="27" t="s">
        <v>210</v>
      </c>
      <c r="F48" s="27" t="s">
        <v>211</v>
      </c>
      <c r="G48" s="102"/>
      <c r="H48" s="28" t="s">
        <v>212</v>
      </c>
      <c r="I48" s="91"/>
      <c r="J48" s="90"/>
      <c r="K48" s="90"/>
      <c r="L48" s="136"/>
      <c r="M48" s="47" t="s">
        <v>29</v>
      </c>
      <c r="N48" s="95"/>
      <c r="O48" s="186" t="str">
        <f>IF(G48=1,"OK","OBLIGATORISCH!")</f>
        <v>OBLIGATORISCH!</v>
      </c>
      <c r="P48" s="184"/>
      <c r="Q48" s="183">
        <f t="shared" si="18"/>
        <v>1</v>
      </c>
      <c r="T48" s="155" t="s">
        <v>213</v>
      </c>
      <c r="U48" s="33" t="s">
        <v>21</v>
      </c>
    </row>
    <row r="49" spans="1:21" ht="42" x14ac:dyDescent="0.55000000000000004">
      <c r="A49" s="134"/>
      <c r="B49" s="24"/>
      <c r="C49" s="25" t="s">
        <v>214</v>
      </c>
      <c r="D49" s="30"/>
      <c r="E49" s="27" t="s">
        <v>215</v>
      </c>
      <c r="F49" s="27" t="s">
        <v>216</v>
      </c>
      <c r="G49" s="102"/>
      <c r="H49" s="28" t="s">
        <v>217</v>
      </c>
      <c r="I49" s="90"/>
      <c r="J49" s="90"/>
      <c r="K49" s="90"/>
      <c r="L49" s="136"/>
      <c r="M49" s="47" t="s">
        <v>29</v>
      </c>
      <c r="N49" s="95"/>
      <c r="O49" s="186" t="str">
        <f>IF(G49=1,"OK","OBLIGATORISCH!")</f>
        <v>OBLIGATORISCH!</v>
      </c>
      <c r="P49" s="184"/>
      <c r="Q49" s="183">
        <f t="shared" si="18"/>
        <v>1</v>
      </c>
      <c r="T49" s="155"/>
      <c r="U49" s="33" t="s">
        <v>218</v>
      </c>
    </row>
    <row r="50" spans="1:21" ht="42" x14ac:dyDescent="0.55000000000000004">
      <c r="A50" s="134"/>
      <c r="B50" s="46" t="s">
        <v>219</v>
      </c>
      <c r="C50" s="25" t="s">
        <v>220</v>
      </c>
      <c r="D50" s="30"/>
      <c r="E50" s="27" t="s">
        <v>221</v>
      </c>
      <c r="F50" s="27" t="s">
        <v>222</v>
      </c>
      <c r="G50" s="102"/>
      <c r="H50" s="28" t="s">
        <v>223</v>
      </c>
      <c r="I50" s="90"/>
      <c r="J50" s="90"/>
      <c r="K50" s="90"/>
      <c r="L50" s="136"/>
      <c r="M50" s="47" t="s">
        <v>29</v>
      </c>
      <c r="N50" s="95"/>
      <c r="O50" s="186" t="str">
        <f>IF(G50=1,"OK","OBLIGATORISCH!")</f>
        <v>OBLIGATORISCH!</v>
      </c>
      <c r="P50" s="184"/>
      <c r="Q50" s="183">
        <f t="shared" si="18"/>
        <v>1</v>
      </c>
      <c r="T50" s="22" t="s">
        <v>224</v>
      </c>
      <c r="U50" s="33" t="s">
        <v>225</v>
      </c>
    </row>
    <row r="51" spans="1:21" ht="42" x14ac:dyDescent="0.55000000000000004">
      <c r="A51" s="134"/>
      <c r="B51" s="24"/>
      <c r="C51" s="25" t="s">
        <v>226</v>
      </c>
      <c r="D51" s="35"/>
      <c r="E51" s="27" t="s">
        <v>227</v>
      </c>
      <c r="F51" s="27" t="s">
        <v>228</v>
      </c>
      <c r="G51" s="102"/>
      <c r="H51" s="28" t="s">
        <v>229</v>
      </c>
      <c r="I51" s="90"/>
      <c r="J51" s="90"/>
      <c r="K51" s="90"/>
      <c r="L51" s="136"/>
      <c r="M51" s="56">
        <v>3</v>
      </c>
      <c r="N51" s="95">
        <f>M51*L$47</f>
        <v>3</v>
      </c>
      <c r="O51" s="185">
        <f>N51*G51</f>
        <v>0</v>
      </c>
      <c r="P51" s="183">
        <f t="shared" ref="P51" si="19">IF(G51,"",N51)</f>
        <v>3</v>
      </c>
      <c r="Q51" s="184"/>
      <c r="T51" s="155" t="s">
        <v>238</v>
      </c>
      <c r="U51" s="33" t="s">
        <v>21</v>
      </c>
    </row>
    <row r="52" spans="1:21" ht="42.75" thickBot="1" x14ac:dyDescent="0.6">
      <c r="A52" s="129"/>
      <c r="B52" s="57"/>
      <c r="C52" s="58" t="s">
        <v>230</v>
      </c>
      <c r="D52" s="59"/>
      <c r="E52" s="60" t="s">
        <v>231</v>
      </c>
      <c r="F52" s="60" t="s">
        <v>232</v>
      </c>
      <c r="G52" s="107"/>
      <c r="H52" s="60" t="s">
        <v>19</v>
      </c>
      <c r="I52" s="68"/>
      <c r="J52" s="94"/>
      <c r="K52" s="94"/>
      <c r="L52" s="137"/>
      <c r="M52" s="61" t="s">
        <v>29</v>
      </c>
      <c r="N52" s="96"/>
      <c r="O52" s="192" t="str">
        <f>IF(G52=1,"OK","OBLIGATORISCH!")</f>
        <v>OBLIGATORISCH!</v>
      </c>
      <c r="P52" s="184"/>
      <c r="Q52" s="183">
        <f t="shared" ref="Q52" si="20">IF(G52,"",1)</f>
        <v>1</v>
      </c>
      <c r="T52" s="155"/>
      <c r="U52" s="33" t="s">
        <v>192</v>
      </c>
    </row>
    <row r="53" spans="1:21" ht="42" customHeight="1" x14ac:dyDescent="0.55000000000000004">
      <c r="A53" s="128" t="s">
        <v>233</v>
      </c>
      <c r="B53" s="15"/>
      <c r="C53" s="16" t="s">
        <v>196</v>
      </c>
      <c r="D53" s="69"/>
      <c r="E53" s="18" t="s">
        <v>234</v>
      </c>
      <c r="F53" s="18" t="s">
        <v>235</v>
      </c>
      <c r="G53" s="101"/>
      <c r="H53" s="18" t="s">
        <v>236</v>
      </c>
      <c r="I53" s="91"/>
      <c r="J53" s="19"/>
      <c r="K53" s="19"/>
      <c r="L53" s="135">
        <v>2</v>
      </c>
      <c r="M53" s="21">
        <v>3</v>
      </c>
      <c r="N53" s="21">
        <f>M53*L$53</f>
        <v>6</v>
      </c>
      <c r="O53" s="182">
        <f>N53*G53</f>
        <v>0</v>
      </c>
      <c r="P53" s="183">
        <f t="shared" ref="P53" si="21">IF(G53,"",N53)</f>
        <v>6</v>
      </c>
      <c r="Q53" s="184"/>
      <c r="T53" s="155"/>
      <c r="U53" s="22" t="s">
        <v>242</v>
      </c>
    </row>
    <row r="54" spans="1:21" ht="42" x14ac:dyDescent="0.55000000000000004">
      <c r="A54" s="134"/>
      <c r="B54" s="46" t="s">
        <v>237</v>
      </c>
      <c r="C54" s="194" t="s">
        <v>238</v>
      </c>
      <c r="D54" s="51"/>
      <c r="E54" s="43" t="s">
        <v>239</v>
      </c>
      <c r="F54" s="36" t="s">
        <v>240</v>
      </c>
      <c r="G54" s="109"/>
      <c r="H54" s="71" t="s">
        <v>241</v>
      </c>
      <c r="I54" s="195"/>
      <c r="J54" s="195"/>
      <c r="K54" s="195"/>
      <c r="L54" s="136"/>
      <c r="M54" s="52" t="s">
        <v>29</v>
      </c>
      <c r="N54" s="196"/>
      <c r="O54" s="190" t="str">
        <f>IF(G54=1,"OK","OBLIGATORISCH!")</f>
        <v>OBLIGATORISCH!</v>
      </c>
      <c r="P54" s="184"/>
      <c r="Q54" s="183">
        <f t="shared" ref="Q54" si="22">IF(G54,"",1)</f>
        <v>1</v>
      </c>
    </row>
    <row r="55" spans="1:21" ht="42.75" thickBot="1" x14ac:dyDescent="0.6">
      <c r="A55" s="129"/>
      <c r="B55" s="57"/>
      <c r="C55" s="58" t="s">
        <v>243</v>
      </c>
      <c r="D55" s="70"/>
      <c r="E55" s="60" t="s">
        <v>244</v>
      </c>
      <c r="F55" s="60" t="s">
        <v>245</v>
      </c>
      <c r="G55" s="107"/>
      <c r="H55" s="60" t="s">
        <v>19</v>
      </c>
      <c r="I55" s="68"/>
      <c r="J55" s="94"/>
      <c r="K55" s="94"/>
      <c r="L55" s="137"/>
      <c r="M55" s="96">
        <v>3</v>
      </c>
      <c r="N55" s="96">
        <f>M55*L$53</f>
        <v>6</v>
      </c>
      <c r="O55" s="197">
        <f>N55*G55</f>
        <v>0</v>
      </c>
      <c r="P55" s="183">
        <f t="shared" ref="P55" si="23">IF(G55,"",N55)</f>
        <v>6</v>
      </c>
      <c r="Q55" s="184"/>
    </row>
    <row r="56" spans="1:21" ht="36" x14ac:dyDescent="0.55000000000000004">
      <c r="A56" s="128" t="s">
        <v>246</v>
      </c>
      <c r="B56" s="53" t="s">
        <v>85</v>
      </c>
      <c r="C56" s="16" t="s">
        <v>247</v>
      </c>
      <c r="D56" s="54"/>
      <c r="E56" s="18" t="s">
        <v>248</v>
      </c>
      <c r="F56" s="18" t="s">
        <v>249</v>
      </c>
      <c r="G56" s="101"/>
      <c r="H56" s="18" t="s">
        <v>19</v>
      </c>
      <c r="I56" s="89"/>
      <c r="J56" s="19"/>
      <c r="K56" s="19"/>
      <c r="L56" s="135">
        <v>1</v>
      </c>
      <c r="M56" s="55" t="s">
        <v>29</v>
      </c>
      <c r="N56" s="21"/>
      <c r="O56" s="191" t="str">
        <f>IF(G56=1,"OK","OBLIGATORISCH!")</f>
        <v>OBLIGATORISCH!</v>
      </c>
      <c r="P56" s="184"/>
      <c r="Q56" s="183">
        <f t="shared" ref="Q56:Q57" si="24">IF(G56,"",1)</f>
        <v>1</v>
      </c>
    </row>
    <row r="57" spans="1:21" ht="42" x14ac:dyDescent="0.55000000000000004">
      <c r="A57" s="134"/>
      <c r="B57" s="46" t="s">
        <v>85</v>
      </c>
      <c r="C57" s="25" t="s">
        <v>213</v>
      </c>
      <c r="D57" s="30"/>
      <c r="E57" s="27" t="s">
        <v>250</v>
      </c>
      <c r="F57" s="27" t="s">
        <v>251</v>
      </c>
      <c r="G57" s="102"/>
      <c r="H57" s="71" t="s">
        <v>252</v>
      </c>
      <c r="I57" s="90"/>
      <c r="J57" s="90"/>
      <c r="K57" s="90"/>
      <c r="L57" s="136"/>
      <c r="M57" s="47" t="s">
        <v>29</v>
      </c>
      <c r="N57" s="95"/>
      <c r="O57" s="186" t="str">
        <f>IF(G57=1,"OK","OBLIGATORISCH!")</f>
        <v>OBLIGATORISCH!</v>
      </c>
      <c r="P57" s="184"/>
      <c r="Q57" s="183">
        <f t="shared" si="24"/>
        <v>1</v>
      </c>
    </row>
    <row r="58" spans="1:21" ht="36" x14ac:dyDescent="0.55000000000000004">
      <c r="A58" s="134"/>
      <c r="B58" s="111"/>
      <c r="C58" s="113" t="s">
        <v>253</v>
      </c>
      <c r="D58" s="35"/>
      <c r="E58" s="115" t="s">
        <v>254</v>
      </c>
      <c r="F58" s="43" t="s">
        <v>255</v>
      </c>
      <c r="G58" s="103"/>
      <c r="H58" s="142" t="s">
        <v>19</v>
      </c>
      <c r="I58" s="143"/>
      <c r="J58" s="143"/>
      <c r="K58" s="149"/>
      <c r="L58" s="136"/>
      <c r="M58" s="72">
        <v>3</v>
      </c>
      <c r="N58" s="119">
        <f>M58*L$56</f>
        <v>3</v>
      </c>
      <c r="O58" s="187" cm="1">
        <f t="array" ref="O58">IFERROR(L56*_xlfn.IFS(G58=1,M58,G59=1,M59,G60=1,M60),0)</f>
        <v>0</v>
      </c>
      <c r="P58" s="183">
        <f t="shared" ref="P58" si="25">IF(G58,"",N58)</f>
        <v>3</v>
      </c>
      <c r="Q58" s="184"/>
    </row>
    <row r="59" spans="1:21" ht="36" x14ac:dyDescent="0.55000000000000004">
      <c r="A59" s="134"/>
      <c r="B59" s="111"/>
      <c r="C59" s="138"/>
      <c r="D59" s="26"/>
      <c r="E59" s="140"/>
      <c r="F59" s="73" t="s">
        <v>256</v>
      </c>
      <c r="G59" s="110"/>
      <c r="H59" s="142"/>
      <c r="I59" s="143"/>
      <c r="J59" s="143"/>
      <c r="K59" s="117"/>
      <c r="L59" s="136"/>
      <c r="M59" s="74">
        <v>2</v>
      </c>
      <c r="N59" s="144"/>
      <c r="O59" s="188"/>
      <c r="P59" s="184"/>
      <c r="Q59" s="184"/>
    </row>
    <row r="60" spans="1:21" ht="42" x14ac:dyDescent="0.55000000000000004">
      <c r="A60" s="134"/>
      <c r="B60" s="111"/>
      <c r="C60" s="139"/>
      <c r="D60" s="40"/>
      <c r="E60" s="141"/>
      <c r="F60" s="41" t="s">
        <v>257</v>
      </c>
      <c r="G60" s="105"/>
      <c r="H60" s="142"/>
      <c r="I60" s="143"/>
      <c r="J60" s="143"/>
      <c r="K60" s="150"/>
      <c r="L60" s="136"/>
      <c r="M60" s="75">
        <v>1</v>
      </c>
      <c r="N60" s="133"/>
      <c r="O60" s="189"/>
      <c r="P60" s="184"/>
      <c r="Q60" s="184"/>
    </row>
    <row r="61" spans="1:21" ht="42" x14ac:dyDescent="0.55000000000000004">
      <c r="A61" s="134"/>
      <c r="B61" s="24"/>
      <c r="C61" s="25" t="s">
        <v>258</v>
      </c>
      <c r="D61" s="40"/>
      <c r="E61" s="27" t="s">
        <v>259</v>
      </c>
      <c r="F61" s="27" t="s">
        <v>260</v>
      </c>
      <c r="G61" s="102"/>
      <c r="H61" s="76" t="s">
        <v>19</v>
      </c>
      <c r="I61" s="90"/>
      <c r="J61" s="90"/>
      <c r="K61" s="90"/>
      <c r="L61" s="136"/>
      <c r="M61" s="95">
        <v>1</v>
      </c>
      <c r="N61" s="95">
        <f>M61*L$56</f>
        <v>1</v>
      </c>
      <c r="O61" s="185">
        <f>N61*G61</f>
        <v>0</v>
      </c>
      <c r="P61" s="183">
        <f t="shared" ref="P61:P62" si="26">IF(G61,"",N61)</f>
        <v>1</v>
      </c>
      <c r="Q61" s="184"/>
    </row>
    <row r="62" spans="1:21" ht="42" x14ac:dyDescent="0.55000000000000004">
      <c r="A62" s="134"/>
      <c r="B62" s="111"/>
      <c r="C62" s="113" t="s">
        <v>261</v>
      </c>
      <c r="D62" s="26"/>
      <c r="E62" s="115" t="s">
        <v>262</v>
      </c>
      <c r="F62" s="43" t="s">
        <v>263</v>
      </c>
      <c r="G62" s="103"/>
      <c r="H62" s="115" t="s">
        <v>19</v>
      </c>
      <c r="I62" s="117"/>
      <c r="J62" s="117"/>
      <c r="K62" s="149"/>
      <c r="L62" s="136"/>
      <c r="M62" s="92">
        <v>2</v>
      </c>
      <c r="N62" s="119">
        <f>M62*L$56</f>
        <v>2</v>
      </c>
      <c r="O62" s="187" cm="1">
        <f t="array" ref="O62">IFERROR(L56*_xlfn.IFS(G62=1,M62,G63=1,M63),0)</f>
        <v>0</v>
      </c>
      <c r="P62" s="183">
        <f t="shared" si="26"/>
        <v>2</v>
      </c>
      <c r="Q62" s="184"/>
    </row>
    <row r="63" spans="1:21" ht="42.75" thickBot="1" x14ac:dyDescent="0.6">
      <c r="A63" s="129"/>
      <c r="B63" s="112"/>
      <c r="C63" s="114"/>
      <c r="D63" s="66"/>
      <c r="E63" s="116"/>
      <c r="F63" s="77" t="s">
        <v>264</v>
      </c>
      <c r="G63" s="108"/>
      <c r="H63" s="116"/>
      <c r="I63" s="118"/>
      <c r="J63" s="118"/>
      <c r="K63" s="118"/>
      <c r="L63" s="137"/>
      <c r="M63" s="78">
        <v>1</v>
      </c>
      <c r="N63" s="120"/>
      <c r="O63" s="193"/>
      <c r="P63" s="184"/>
      <c r="Q63" s="184"/>
    </row>
    <row r="64" spans="1:21" ht="42" x14ac:dyDescent="0.55000000000000004">
      <c r="A64" s="128" t="s">
        <v>265</v>
      </c>
      <c r="B64" s="15"/>
      <c r="C64" s="16" t="s">
        <v>266</v>
      </c>
      <c r="D64" s="54"/>
      <c r="E64" s="18" t="s">
        <v>267</v>
      </c>
      <c r="F64" s="18"/>
      <c r="G64" s="101"/>
      <c r="H64" s="18" t="s">
        <v>101</v>
      </c>
      <c r="I64" s="79"/>
      <c r="J64" s="19"/>
      <c r="K64" s="19"/>
      <c r="L64" s="130"/>
      <c r="M64" s="55" t="s">
        <v>29</v>
      </c>
      <c r="N64" s="21"/>
      <c r="O64" s="191" t="str">
        <f>IF(G64=1,"OK","OBLIGATORISCH!")</f>
        <v>OBLIGATORISCH!</v>
      </c>
      <c r="P64" s="184"/>
      <c r="Q64" s="183">
        <f t="shared" ref="Q64:Q65" si="27">IF(G64,"",1)</f>
        <v>1</v>
      </c>
    </row>
    <row r="65" spans="1:21" ht="80.099999999999994" customHeight="1" thickBot="1" x14ac:dyDescent="0.6">
      <c r="A65" s="129"/>
      <c r="B65" s="49" t="s">
        <v>268</v>
      </c>
      <c r="C65" s="58" t="s">
        <v>224</v>
      </c>
      <c r="D65" s="59"/>
      <c r="E65" s="60" t="s">
        <v>269</v>
      </c>
      <c r="F65" s="60" t="s">
        <v>270</v>
      </c>
      <c r="G65" s="107"/>
      <c r="H65" s="60" t="s">
        <v>271</v>
      </c>
      <c r="I65" s="68"/>
      <c r="J65" s="68"/>
      <c r="K65" s="68"/>
      <c r="L65" s="120"/>
      <c r="M65" s="61" t="s">
        <v>29</v>
      </c>
      <c r="N65" s="96"/>
      <c r="O65" s="192" t="str">
        <f>IF(G65=1,"OK","OBLIGATORISCH!")</f>
        <v>OBLIGATORISCH!</v>
      </c>
      <c r="P65" s="184"/>
      <c r="Q65" s="183">
        <f t="shared" si="27"/>
        <v>1</v>
      </c>
    </row>
    <row r="66" spans="1:21" ht="36.75" thickBot="1" x14ac:dyDescent="0.3">
      <c r="A66" s="121"/>
      <c r="B66" s="121"/>
      <c r="C66" s="121"/>
      <c r="D66" s="121"/>
      <c r="E66" s="121"/>
      <c r="F66" s="121"/>
      <c r="G66" s="121"/>
      <c r="H66" s="121"/>
      <c r="I66" s="121"/>
      <c r="J66" s="121"/>
      <c r="K66" s="98"/>
      <c r="O66" s="198" t="s">
        <v>290</v>
      </c>
      <c r="P66" s="199">
        <f>SUM(P5:P65)</f>
        <v>119</v>
      </c>
      <c r="Q66" s="199">
        <f>SUM(Q5:Q65)</f>
        <v>30</v>
      </c>
    </row>
    <row r="67" spans="1:21" ht="36.75" thickBot="1" x14ac:dyDescent="0.3">
      <c r="A67" s="121"/>
      <c r="B67" s="121"/>
      <c r="C67" s="121"/>
      <c r="D67" s="131" t="s">
        <v>272</v>
      </c>
      <c r="E67" s="132"/>
      <c r="F67" s="7"/>
      <c r="G67" s="80" t="s">
        <v>273</v>
      </c>
      <c r="H67" s="7"/>
      <c r="I67" s="121"/>
      <c r="J67" s="121"/>
      <c r="K67" s="98"/>
      <c r="L67" s="81"/>
      <c r="M67" s="6"/>
      <c r="N67" s="6"/>
      <c r="O67" s="198" t="s">
        <v>291</v>
      </c>
      <c r="P67" s="199">
        <f>(N$72-P$66)*0.75</f>
        <v>0</v>
      </c>
      <c r="Q67" s="199"/>
    </row>
    <row r="68" spans="1:21" ht="36.75" thickBot="1" x14ac:dyDescent="0.4">
      <c r="A68" s="121"/>
      <c r="B68" s="121"/>
      <c r="C68" s="121"/>
      <c r="D68" s="121"/>
      <c r="E68" s="121"/>
      <c r="F68" s="122"/>
      <c r="G68" s="122"/>
      <c r="H68" s="122"/>
      <c r="I68" s="122"/>
      <c r="J68" s="122"/>
      <c r="K68" s="99"/>
      <c r="L68" s="81"/>
      <c r="M68" s="6"/>
      <c r="N68" s="6"/>
      <c r="O68" s="198" t="s">
        <v>292</v>
      </c>
      <c r="P68" s="199">
        <f>(N$72-P$66)*0.5</f>
        <v>0</v>
      </c>
      <c r="Q68" s="199"/>
      <c r="T68" s="6"/>
      <c r="U68" s="82"/>
    </row>
    <row r="69" spans="1:21" ht="213" customHeight="1" thickBot="1" x14ac:dyDescent="0.3">
      <c r="A69" s="121"/>
      <c r="B69" s="121"/>
      <c r="C69" s="121"/>
      <c r="D69" s="121"/>
      <c r="E69" s="121"/>
      <c r="F69" s="123" t="s">
        <v>274</v>
      </c>
      <c r="G69" s="124"/>
      <c r="H69" s="124"/>
      <c r="I69" s="124"/>
      <c r="J69" s="125"/>
      <c r="K69" s="200"/>
      <c r="L69" s="81"/>
      <c r="T69" s="6"/>
      <c r="U69" s="6"/>
    </row>
    <row r="70" spans="1:21" ht="187.5" customHeight="1" thickBot="1" x14ac:dyDescent="0.3">
      <c r="A70" s="121"/>
      <c r="B70" s="121"/>
      <c r="C70" s="121"/>
      <c r="D70" s="121"/>
      <c r="E70" s="121"/>
      <c r="F70" s="123" t="s">
        <v>275</v>
      </c>
      <c r="G70" s="126"/>
      <c r="H70" s="126"/>
      <c r="I70" s="126"/>
      <c r="J70" s="127"/>
      <c r="K70" s="201"/>
      <c r="L70" s="83"/>
      <c r="M70" s="83"/>
      <c r="N70" s="83"/>
      <c r="O70" s="83"/>
      <c r="P70" s="83"/>
      <c r="Q70" s="83"/>
      <c r="R70" s="83"/>
      <c r="S70" s="83"/>
      <c r="T70" s="6"/>
      <c r="U70" s="6"/>
    </row>
    <row r="71" spans="1:21" x14ac:dyDescent="0.25">
      <c r="G71" s="6"/>
      <c r="L71" s="14"/>
      <c r="M71" s="202"/>
      <c r="N71" s="202"/>
      <c r="O71" s="202"/>
      <c r="P71" s="14"/>
    </row>
    <row r="72" spans="1:21" x14ac:dyDescent="0.25">
      <c r="G72" s="6"/>
      <c r="L72" s="14"/>
      <c r="M72" s="203" t="s">
        <v>276</v>
      </c>
      <c r="N72" s="204">
        <f>SUM(N5:N71)</f>
        <v>119</v>
      </c>
      <c r="O72" s="204">
        <f>SUM(O5:O71)</f>
        <v>0</v>
      </c>
      <c r="P72" s="14"/>
    </row>
    <row r="73" spans="1:21" x14ac:dyDescent="0.25">
      <c r="G73" s="6"/>
      <c r="L73" s="14"/>
      <c r="M73" s="203" t="s">
        <v>277</v>
      </c>
      <c r="N73" s="204">
        <f>N72*0.75</f>
        <v>89.25</v>
      </c>
      <c r="O73" s="202"/>
      <c r="P73" s="14"/>
    </row>
    <row r="74" spans="1:21" x14ac:dyDescent="0.25">
      <c r="G74" s="6"/>
      <c r="L74" s="14"/>
      <c r="M74" s="203" t="s">
        <v>278</v>
      </c>
      <c r="N74" s="204">
        <f>N72*0.5</f>
        <v>59.5</v>
      </c>
      <c r="O74" s="202"/>
      <c r="P74" s="14"/>
    </row>
    <row r="75" spans="1:21" x14ac:dyDescent="0.25">
      <c r="L75" s="202"/>
      <c r="M75" s="202"/>
      <c r="N75" s="202"/>
      <c r="O75" s="202"/>
      <c r="P75" s="14"/>
    </row>
    <row r="76" spans="1:21" x14ac:dyDescent="0.25">
      <c r="L76" s="202"/>
      <c r="M76" s="202">
        <f>COUNTIF(M4:M65,"obligatorisch")</f>
        <v>30</v>
      </c>
      <c r="N76" s="202"/>
      <c r="O76" s="202"/>
      <c r="P76" s="14"/>
    </row>
    <row r="77" spans="1:21" x14ac:dyDescent="0.25">
      <c r="G77" s="6"/>
      <c r="L77" s="14"/>
      <c r="M77" s="202">
        <f>COUNTIF(M5:M65,"obligatorisch")</f>
        <v>30</v>
      </c>
      <c r="N77" s="202">
        <f>M77*0.9</f>
        <v>27</v>
      </c>
      <c r="O77" s="202">
        <f>COUNTIF(O5:O65,"OK")</f>
        <v>0</v>
      </c>
      <c r="P77" s="14"/>
    </row>
    <row r="78" spans="1:21" x14ac:dyDescent="0.25">
      <c r="L78" s="202"/>
      <c r="M78" s="202"/>
      <c r="N78" s="202"/>
      <c r="O78" s="202"/>
      <c r="P78" s="14"/>
    </row>
    <row r="79" spans="1:21" x14ac:dyDescent="0.25">
      <c r="L79" s="202"/>
      <c r="M79" s="202"/>
      <c r="N79" s="202"/>
      <c r="O79" s="202"/>
      <c r="P79" s="14"/>
    </row>
    <row r="80" spans="1:21" x14ac:dyDescent="0.25">
      <c r="L80" s="202"/>
      <c r="M80" s="202"/>
      <c r="N80" s="202"/>
      <c r="O80" s="202"/>
      <c r="P80" s="14"/>
    </row>
  </sheetData>
  <sheetProtection algorithmName="SHA-512" hashValue="z4d/ghjRbYdroF5ZBqqZVJsdTas64hL1cvuvot03hkUTAtdPUVQQyA+vghc98MLv9XRwK3ulyN1gLDuceKmeNA==" saltValue="/1GPvsXcDrRcQVxDyND6/Q==" spinCount="100000" sheet="1" objects="1" scenarios="1"/>
  <mergeCells count="102">
    <mergeCell ref="A68:E70"/>
    <mergeCell ref="F68:J68"/>
    <mergeCell ref="F69:J69"/>
    <mergeCell ref="F70:J70"/>
    <mergeCell ref="O62:O63"/>
    <mergeCell ref="A64:A65"/>
    <mergeCell ref="L64:L65"/>
    <mergeCell ref="A66:J66"/>
    <mergeCell ref="A67:C67"/>
    <mergeCell ref="D67:E67"/>
    <mergeCell ref="I67:J67"/>
    <mergeCell ref="N58:N60"/>
    <mergeCell ref="O58:O60"/>
    <mergeCell ref="B62:B63"/>
    <mergeCell ref="C62:C63"/>
    <mergeCell ref="E62:E63"/>
    <mergeCell ref="H62:H63"/>
    <mergeCell ref="I62:I63"/>
    <mergeCell ref="J62:J63"/>
    <mergeCell ref="K62:K63"/>
    <mergeCell ref="N62:N63"/>
    <mergeCell ref="A56:A63"/>
    <mergeCell ref="L56:L63"/>
    <mergeCell ref="B58:B60"/>
    <mergeCell ref="C58:C60"/>
    <mergeCell ref="E58:E60"/>
    <mergeCell ref="H58:H60"/>
    <mergeCell ref="I58:I60"/>
    <mergeCell ref="J58:J60"/>
    <mergeCell ref="K58:K60"/>
    <mergeCell ref="A47:A52"/>
    <mergeCell ref="L47:L52"/>
    <mergeCell ref="T48:T49"/>
    <mergeCell ref="T51:T53"/>
    <mergeCell ref="A53:A55"/>
    <mergeCell ref="L53:L55"/>
    <mergeCell ref="C45:C46"/>
    <mergeCell ref="E45:E46"/>
    <mergeCell ref="H45:H46"/>
    <mergeCell ref="I45:I46"/>
    <mergeCell ref="J45:J46"/>
    <mergeCell ref="N45:N46"/>
    <mergeCell ref="N34:N35"/>
    <mergeCell ref="O34:O35"/>
    <mergeCell ref="T35:T36"/>
    <mergeCell ref="T37:T38"/>
    <mergeCell ref="T42:T43"/>
    <mergeCell ref="T44:T45"/>
    <mergeCell ref="O45:O46"/>
    <mergeCell ref="A33:A46"/>
    <mergeCell ref="L33:L46"/>
    <mergeCell ref="B34:B35"/>
    <mergeCell ref="C34:C35"/>
    <mergeCell ref="E34:E35"/>
    <mergeCell ref="H34:H35"/>
    <mergeCell ref="I34:I35"/>
    <mergeCell ref="J34:J35"/>
    <mergeCell ref="K34:K35"/>
    <mergeCell ref="B45:B46"/>
    <mergeCell ref="T18:T19"/>
    <mergeCell ref="T21:T22"/>
    <mergeCell ref="A22:A32"/>
    <mergeCell ref="L22:L32"/>
    <mergeCell ref="T23:T24"/>
    <mergeCell ref="T25:T26"/>
    <mergeCell ref="T27:T28"/>
    <mergeCell ref="T29:T30"/>
    <mergeCell ref="T31:T32"/>
    <mergeCell ref="J12:J13"/>
    <mergeCell ref="K12:K13"/>
    <mergeCell ref="N12:N13"/>
    <mergeCell ref="O12:O13"/>
    <mergeCell ref="T14:T15"/>
    <mergeCell ref="T16:T17"/>
    <mergeCell ref="B12:B13"/>
    <mergeCell ref="C12:C13"/>
    <mergeCell ref="D12:D13"/>
    <mergeCell ref="E12:E13"/>
    <mergeCell ref="H12:H13"/>
    <mergeCell ref="I12:I13"/>
    <mergeCell ref="I9:I11"/>
    <mergeCell ref="J9:J11"/>
    <mergeCell ref="K9:K11"/>
    <mergeCell ref="N9:N11"/>
    <mergeCell ref="O9:O11"/>
    <mergeCell ref="T10:T11"/>
    <mergeCell ref="A4:B4"/>
    <mergeCell ref="C4:E4"/>
    <mergeCell ref="A5:A21"/>
    <mergeCell ref="L5:L21"/>
    <mergeCell ref="T6:T7"/>
    <mergeCell ref="T8:T9"/>
    <mergeCell ref="B9:B11"/>
    <mergeCell ref="C9:C11"/>
    <mergeCell ref="E9:E11"/>
    <mergeCell ref="H9:H11"/>
    <mergeCell ref="G1:I1"/>
    <mergeCell ref="P1:Q2"/>
    <mergeCell ref="R1:S2"/>
    <mergeCell ref="A2:E2"/>
    <mergeCell ref="G2:I3"/>
    <mergeCell ref="A3:E3"/>
  </mergeCells>
  <conditionalFormatting sqref="N77">
    <cfRule type="cellIs" dxfId="13" priority="14" operator="lessThan">
      <formula>$N$81</formula>
    </cfRule>
  </conditionalFormatting>
  <conditionalFormatting sqref="F2">
    <cfRule type="notContainsBlanks" dxfId="12" priority="13" stopIfTrue="1">
      <formula>LEN(TRIM(F2))&gt;0</formula>
    </cfRule>
  </conditionalFormatting>
  <conditionalFormatting sqref="H67">
    <cfRule type="notContainsBlanks" dxfId="11" priority="12" stopIfTrue="1">
      <formula>LEN(TRIM(H67))&gt;0</formula>
    </cfRule>
  </conditionalFormatting>
  <conditionalFormatting sqref="F67">
    <cfRule type="notContainsBlanks" dxfId="10" priority="11" stopIfTrue="1">
      <formula>LEN(TRIM(F67))&gt;0</formula>
    </cfRule>
  </conditionalFormatting>
  <conditionalFormatting sqref="P4">
    <cfRule type="cellIs" dxfId="9" priority="6" stopIfTrue="1" operator="lessThan">
      <formula>$N$74</formula>
    </cfRule>
    <cfRule type="cellIs" dxfId="8" priority="7" stopIfTrue="1" operator="between">
      <formula>$N$74</formula>
      <formula>$N$73</formula>
    </cfRule>
    <cfRule type="cellIs" dxfId="7" priority="8" stopIfTrue="1" operator="greaterThanOrEqual">
      <formula>$N$73</formula>
    </cfRule>
  </conditionalFormatting>
  <conditionalFormatting sqref="Q4">
    <cfRule type="cellIs" dxfId="6" priority="9" operator="greaterThanOrEqual">
      <formula>$N$78</formula>
    </cfRule>
    <cfRule type="cellIs" dxfId="5" priority="10" operator="lessThan">
      <formula>$N$78</formula>
    </cfRule>
  </conditionalFormatting>
  <conditionalFormatting sqref="R4">
    <cfRule type="cellIs" dxfId="4" priority="1" stopIfTrue="1" operator="lessThan">
      <formula>$P$68</formula>
    </cfRule>
    <cfRule type="cellIs" dxfId="3" priority="2" stopIfTrue="1" operator="between">
      <formula>$P$68</formula>
      <formula>$P$67</formula>
    </cfRule>
    <cfRule type="cellIs" dxfId="2" priority="3" stopIfTrue="1" operator="greaterThanOrEqual">
      <formula>$P$67</formula>
    </cfRule>
  </conditionalFormatting>
  <conditionalFormatting sqref="S4">
    <cfRule type="cellIs" dxfId="1" priority="4" operator="greaterThanOrEqual">
      <formula>$Q$67</formula>
    </cfRule>
    <cfRule type="cellIs" dxfId="0" priority="5" operator="lessThan">
      <formula>$Q$67</formula>
    </cfRule>
  </conditionalFormatting>
  <dataValidations count="26">
    <dataValidation type="list" allowBlank="1" sqref="I54" xr:uid="{89FAEB4B-CBFA-4657-B207-D6A4A5F65E40}">
      <formula1>$U$51:$U$53</formula1>
    </dataValidation>
    <dataValidation type="list" allowBlank="1" sqref="I65" xr:uid="{28419C93-FACC-4993-A4F9-74BBD691020E}">
      <formula1>$U$50</formula1>
    </dataValidation>
    <dataValidation type="list" allowBlank="1" sqref="I57" xr:uid="{54102073-AD0D-454D-8698-360577CA850A}">
      <formula1>$U$48:$U$49</formula1>
    </dataValidation>
    <dataValidation type="list" allowBlank="1" sqref="I53" xr:uid="{CB2CD01B-5A00-4FEF-8A0C-6C0243499999}">
      <formula1>$U$44:$U$45</formula1>
    </dataValidation>
    <dataValidation type="list" allowBlank="1" sqref="I50:I51" xr:uid="{56CAE30E-2F9E-4CE2-BBB4-33BCAFA51211}">
      <formula1>$U$42:$U$43</formula1>
    </dataValidation>
    <dataValidation type="list" allowBlank="1" sqref="I48" xr:uid="{95CF3B2B-DC0E-43CE-9A22-1B3BDD9C0856}">
      <formula1>$U$41</formula1>
    </dataValidation>
    <dataValidation type="list" allowBlank="1" sqref="I45:I46" xr:uid="{D11F1F1B-7B31-4C57-A592-AFB911B8BFB5}">
      <formula1>$U$40</formula1>
    </dataValidation>
    <dataValidation type="list" allowBlank="1" sqref="I42" xr:uid="{5D8A97D1-265B-45C7-A70F-AC3F345FCB27}">
      <formula1>$U$39</formula1>
    </dataValidation>
    <dataValidation type="list" allowBlank="1" sqref="I36:I41 I43" xr:uid="{58C4169B-6818-4FD2-BBA8-36A824FBB8AC}">
      <formula1>$U$37:$U$38</formula1>
    </dataValidation>
    <dataValidation type="list" allowBlank="1" sqref="I33" xr:uid="{AD61C4BA-B212-4F65-8451-3C77F4D949AE}">
      <formula1>$U$35:$U$36</formula1>
    </dataValidation>
    <dataValidation type="list" allowBlank="1" sqref="I32 I52 I58:I61" xr:uid="{C50D1D6B-0620-4BEC-8515-6B9ADC9D3A55}">
      <formula1>$U$5</formula1>
    </dataValidation>
    <dataValidation type="list" allowBlank="1" sqref="I22" xr:uid="{854A59B6-7DBF-4F47-9865-DB19DE8523DE}">
      <formula1>$U$25:$U$26</formula1>
    </dataValidation>
    <dataValidation type="list" allowBlank="1" sqref="I23 I27:I31 I64" xr:uid="{F84AB26C-3894-47F1-AC8B-AA877162037F}">
      <formula1>$U$27:$U$28</formula1>
    </dataValidation>
    <dataValidation type="list" allowBlank="1" sqref="I24" xr:uid="{1BB1BE57-DD97-4CBD-947D-4EDCFE859AB9}">
      <formula1>$U$29:$U$30</formula1>
    </dataValidation>
    <dataValidation type="list" allowBlank="1" sqref="I25" xr:uid="{9E45D407-33BB-4C61-8C66-216C578490A1}">
      <formula1>$U$31:$U$32</formula1>
    </dataValidation>
    <dataValidation type="list" allowBlank="1" sqref="I26" xr:uid="{65C0EB28-A7FE-4C0A-A309-9CFA9EECCDA9}">
      <formula1>$U$33</formula1>
    </dataValidation>
    <dataValidation type="list" errorStyle="information" allowBlank="1" sqref="I7" xr:uid="{6D1E2122-AEAF-4972-823F-86E7EE294315}">
      <formula1>$U$7:$U$8</formula1>
    </dataValidation>
    <dataValidation type="list" errorStyle="information" allowBlank="1" prompt="_x000a_" sqref="I14" xr:uid="{B2D9CEF3-D1DD-41FD-9622-09EF08235DA8}">
      <formula1>$U$12</formula1>
    </dataValidation>
    <dataValidation type="list" errorStyle="information" allowBlank="1" prompt="_x000a_" sqref="I16" xr:uid="{2A26DE81-1278-4A4F-BAC1-35B06CC0E455}">
      <formula1>$U$13</formula1>
    </dataValidation>
    <dataValidation type="list" errorStyle="information" allowBlank="1" prompt="_x000a_" sqref="I17" xr:uid="{F7CB7D1F-2951-43B8-9EC3-27A63CE04F55}">
      <formula1>$U$16:$U$17</formula1>
    </dataValidation>
    <dataValidation type="list" errorStyle="information" allowBlank="1" showInputMessage="1" showErrorMessage="1" sqref="I18" xr:uid="{2B96C24E-35FF-4163-B109-61CF1E8BC7F9}">
      <formula1>$U$18:$U$19</formula1>
    </dataValidation>
    <dataValidation type="list" errorStyle="information" allowBlank="1" prompt="_x000a_" sqref="I19" xr:uid="{368BBF71-73A8-4320-9DBC-B6F979F16F0A}">
      <formula1>$U$20</formula1>
    </dataValidation>
    <dataValidation type="list" errorStyle="information" allowBlank="1" prompt="_x000a_" sqref="I21" xr:uid="{3F0E2E2C-380A-4720-B4A6-FE61A2388967}">
      <formula1>$U$21:$U$22</formula1>
    </dataValidation>
    <dataValidation type="list" errorStyle="information" allowBlank="1" sqref="I9:I11" xr:uid="{00305FC0-9747-42BF-83A3-D5BC197E13C8}">
      <formula1>$U$8:$U$9</formula1>
    </dataValidation>
    <dataValidation type="list" errorStyle="information" allowBlank="1" sqref="I12:I13" xr:uid="{47152C05-9415-4654-B9DC-D5136BE9059B}">
      <formula1>$U$10:$U$11</formula1>
    </dataValidation>
    <dataValidation type="list" errorStyle="information" allowBlank="1" prompt="_x000a_" sqref="I8 I62:I63 I20 I44 I34:I35 I49 I47 I55:I56 I5:I6" xr:uid="{2C3D359E-AE23-42C3-9EA6-D4E3715A1434}">
      <formula1>$U$5</formula1>
    </dataValidation>
  </dataValidations>
  <pageMargins left="0.7" right="0.7" top="0.78740157499999996" bottom="0.78740157499999996" header="0.3" footer="0.3"/>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from>
                    <xdr:col>5</xdr:col>
                    <xdr:colOff>3962400</xdr:colOff>
                    <xdr:row>0</xdr:row>
                    <xdr:rowOff>76200</xdr:rowOff>
                  </from>
                  <to>
                    <xdr:col>5</xdr:col>
                    <xdr:colOff>4695825</xdr:colOff>
                    <xdr:row>0</xdr:row>
                    <xdr:rowOff>561975</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from>
                    <xdr:col>5</xdr:col>
                    <xdr:colOff>552450</xdr:colOff>
                    <xdr:row>0</xdr:row>
                    <xdr:rowOff>76200</xdr:rowOff>
                  </from>
                  <to>
                    <xdr:col>5</xdr:col>
                    <xdr:colOff>1314450</xdr:colOff>
                    <xdr:row>0</xdr:row>
                    <xdr:rowOff>581025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Sport_Kultur_outdoor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2024-04-19T15:52:10Z</dcterms:created>
  <dcterms:modified xsi:type="dcterms:W3CDTF">2024-07-04T12:30:42Z</dcterms:modified>
</cp:coreProperties>
</file>